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PG-CFE\MPCFE\Atualização Novo Site\Atualização_Site_Atual\"/>
    </mc:Choice>
  </mc:AlternateContent>
  <workbookProtection workbookAlgorithmName="SHA-512" workbookHashValue="WY6Ubm3IJHNjUAYq9HDY+a7sS4iNyQKJQZC43Gg6ththA08Qsq5S0PmWH5aHcv0mf79TH/kaPSJlg3HFTx7PTQ==" workbookSaltValue="0wlUmBuZcjCJqBdi2u6cNA==" workbookSpinCount="100000" lockStructure="1"/>
  <bookViews>
    <workbookView xWindow="0" yWindow="0" windowWidth="21600" windowHeight="9600"/>
  </bookViews>
  <sheets>
    <sheet name="0 - Informações do Contrato" sheetId="1" r:id="rId1"/>
    <sheet name="1 - Informações Básicas" sheetId="6" r:id="rId2"/>
    <sheet name="2 - Dados Financeiros" sheetId="2" r:id="rId3"/>
    <sheet name="3 - Tabela Price" sheetId="3" r:id="rId4"/>
    <sheet name="4 - Contabilização" sheetId="4" r:id="rId5"/>
    <sheet name="5 - Ajuste Fiscal" sheetId="5" r:id="rId6"/>
  </sheets>
  <definedNames>
    <definedName name="_xlnm.Print_Area" localSheetId="0">'0 - Informações do Contrato'!$C$3:$E$45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29" i="1"/>
  <c r="D6" i="6" l="1"/>
  <c r="E308" i="2" l="1"/>
  <c r="E276" i="2"/>
  <c r="E252" i="2"/>
  <c r="G334" i="4"/>
  <c r="G322" i="4"/>
  <c r="G310" i="4"/>
  <c r="G302" i="4"/>
  <c r="G290" i="4"/>
  <c r="G274" i="4"/>
  <c r="G266" i="4"/>
  <c r="G254" i="4"/>
  <c r="G246" i="4"/>
  <c r="E329" i="2"/>
  <c r="E321" i="2"/>
  <c r="E313" i="2"/>
  <c r="E305" i="2"/>
  <c r="E297" i="2"/>
  <c r="E289" i="2"/>
  <c r="E281" i="2"/>
  <c r="E273" i="2"/>
  <c r="E265" i="2"/>
  <c r="E257" i="2"/>
  <c r="E249" i="2"/>
  <c r="E241" i="2"/>
  <c r="G337" i="4"/>
  <c r="G333" i="4"/>
  <c r="G329" i="4"/>
  <c r="G325" i="4"/>
  <c r="G321" i="4"/>
  <c r="G317" i="4"/>
  <c r="G313" i="4"/>
  <c r="G309" i="4"/>
  <c r="G305" i="4"/>
  <c r="G301" i="4"/>
  <c r="G297" i="4"/>
  <c r="G293" i="4"/>
  <c r="G289" i="4"/>
  <c r="G285" i="4"/>
  <c r="G281" i="4"/>
  <c r="G277" i="4"/>
  <c r="G273" i="4"/>
  <c r="G269" i="4"/>
  <c r="G265" i="4"/>
  <c r="G261" i="4"/>
  <c r="G257" i="4"/>
  <c r="G253" i="4"/>
  <c r="G249" i="4"/>
  <c r="G245" i="4"/>
  <c r="G241" i="4"/>
  <c r="E324" i="2"/>
  <c r="E300" i="2"/>
  <c r="E284" i="2"/>
  <c r="E260" i="2"/>
  <c r="E236" i="2"/>
  <c r="G338" i="4"/>
  <c r="G326" i="4"/>
  <c r="G314" i="4"/>
  <c r="G298" i="4"/>
  <c r="G286" i="4"/>
  <c r="G278" i="4"/>
  <c r="G258" i="4"/>
  <c r="G242" i="4"/>
  <c r="E328" i="2"/>
  <c r="E320" i="2"/>
  <c r="E312" i="2"/>
  <c r="E304" i="2"/>
  <c r="E296" i="2"/>
  <c r="E288" i="2"/>
  <c r="E280" i="2"/>
  <c r="E272" i="2"/>
  <c r="E264" i="2"/>
  <c r="E256" i="2"/>
  <c r="E248" i="2"/>
  <c r="E240" i="2"/>
  <c r="G340" i="4"/>
  <c r="G336" i="4"/>
  <c r="G332" i="4"/>
  <c r="G328" i="4"/>
  <c r="G324" i="4"/>
  <c r="G320" i="4"/>
  <c r="G316" i="4"/>
  <c r="G312" i="4"/>
  <c r="G308" i="4"/>
  <c r="G304" i="4"/>
  <c r="G300" i="4"/>
  <c r="G296" i="4"/>
  <c r="G292" i="4"/>
  <c r="G288" i="4"/>
  <c r="G284" i="4"/>
  <c r="G280" i="4"/>
  <c r="G276" i="4"/>
  <c r="G272" i="4"/>
  <c r="G268" i="4"/>
  <c r="G264" i="4"/>
  <c r="G260" i="4"/>
  <c r="G256" i="4"/>
  <c r="G252" i="4"/>
  <c r="G248" i="4"/>
  <c r="G244" i="4"/>
  <c r="E332" i="2"/>
  <c r="E316" i="2"/>
  <c r="E292" i="2"/>
  <c r="E268" i="2"/>
  <c r="E244" i="2"/>
  <c r="G330" i="4"/>
  <c r="G318" i="4"/>
  <c r="G306" i="4"/>
  <c r="G294" i="4"/>
  <c r="G282" i="4"/>
  <c r="G270" i="4"/>
  <c r="G262" i="4"/>
  <c r="G250" i="4"/>
  <c r="E333" i="2"/>
  <c r="E325" i="2"/>
  <c r="E317" i="2"/>
  <c r="E309" i="2"/>
  <c r="E301" i="2"/>
  <c r="E293" i="2"/>
  <c r="E285" i="2"/>
  <c r="E277" i="2"/>
  <c r="E269" i="2"/>
  <c r="E261" i="2"/>
  <c r="E253" i="2"/>
  <c r="E245" i="2"/>
  <c r="E237" i="2"/>
  <c r="G339" i="4"/>
  <c r="G335" i="4"/>
  <c r="G331" i="4"/>
  <c r="G327" i="4"/>
  <c r="G323" i="4"/>
  <c r="G319" i="4"/>
  <c r="G315" i="4"/>
  <c r="G311" i="4"/>
  <c r="G307" i="4"/>
  <c r="G303" i="4"/>
  <c r="G299" i="4"/>
  <c r="G295" i="4"/>
  <c r="G291" i="4"/>
  <c r="G287" i="4"/>
  <c r="G283" i="4"/>
  <c r="G279" i="4"/>
  <c r="G275" i="4"/>
  <c r="G271" i="4"/>
  <c r="G267" i="4"/>
  <c r="G263" i="4"/>
  <c r="G259" i="4"/>
  <c r="G255" i="4"/>
  <c r="G251" i="4"/>
  <c r="G247" i="4"/>
  <c r="G243" i="4"/>
  <c r="E331" i="2"/>
  <c r="E327" i="2"/>
  <c r="E323" i="2"/>
  <c r="E319" i="2"/>
  <c r="E315" i="2"/>
  <c r="E311" i="2"/>
  <c r="E307" i="2"/>
  <c r="E303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334" i="2"/>
  <c r="E330" i="2"/>
  <c r="E326" i="2"/>
  <c r="E322" i="2"/>
  <c r="E318" i="2"/>
  <c r="E314" i="2"/>
  <c r="E310" i="2"/>
  <c r="E306" i="2"/>
  <c r="E302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J16" i="1"/>
  <c r="D28" i="1"/>
  <c r="D4" i="6" s="1"/>
  <c r="D5" i="4" l="1"/>
  <c r="J17" i="1"/>
  <c r="I16" i="1" l="1"/>
  <c r="D30" i="1" s="1"/>
  <c r="D5" i="6" s="1"/>
  <c r="D7" i="6" s="1"/>
  <c r="G191" i="4" l="1"/>
  <c r="E228" i="2"/>
  <c r="G218" i="4"/>
  <c r="E217" i="2"/>
  <c r="E185" i="2"/>
  <c r="G229" i="4"/>
  <c r="G213" i="4"/>
  <c r="G197" i="4"/>
  <c r="E204" i="2"/>
  <c r="E232" i="2"/>
  <c r="E200" i="2"/>
  <c r="G236" i="4"/>
  <c r="G220" i="4"/>
  <c r="G204" i="4"/>
  <c r="G226" i="4"/>
  <c r="G194" i="4"/>
  <c r="E213" i="2"/>
  <c r="G227" i="4"/>
  <c r="G211" i="4"/>
  <c r="G195" i="4"/>
  <c r="E223" i="2"/>
  <c r="E207" i="2"/>
  <c r="E191" i="2"/>
  <c r="E230" i="2"/>
  <c r="E214" i="2"/>
  <c r="E198" i="2"/>
  <c r="E196" i="2"/>
  <c r="G202" i="4"/>
  <c r="E209" i="2"/>
  <c r="G225" i="4"/>
  <c r="G209" i="4"/>
  <c r="G193" i="4"/>
  <c r="G230" i="4"/>
  <c r="E224" i="2"/>
  <c r="E192" i="2"/>
  <c r="G232" i="4"/>
  <c r="G216" i="4"/>
  <c r="G200" i="4"/>
  <c r="E212" i="2"/>
  <c r="G214" i="4"/>
  <c r="E205" i="2"/>
  <c r="G239" i="4"/>
  <c r="G223" i="4"/>
  <c r="G207" i="4"/>
  <c r="E219" i="2"/>
  <c r="E203" i="2"/>
  <c r="E187" i="2"/>
  <c r="E226" i="2"/>
  <c r="E210" i="2"/>
  <c r="E194" i="2"/>
  <c r="E233" i="2"/>
  <c r="E201" i="2"/>
  <c r="G237" i="4"/>
  <c r="G221" i="4"/>
  <c r="G205" i="4"/>
  <c r="G222" i="4"/>
  <c r="E216" i="2"/>
  <c r="G228" i="4"/>
  <c r="G212" i="4"/>
  <c r="G196" i="4"/>
  <c r="E188" i="2"/>
  <c r="G210" i="4"/>
  <c r="E229" i="2"/>
  <c r="E197" i="2"/>
  <c r="G235" i="4"/>
  <c r="G219" i="4"/>
  <c r="G203" i="4"/>
  <c r="E231" i="2"/>
  <c r="E215" i="2"/>
  <c r="E199" i="2"/>
  <c r="E222" i="2"/>
  <c r="E206" i="2"/>
  <c r="E190" i="2"/>
  <c r="G234" i="4"/>
  <c r="E225" i="2"/>
  <c r="E193" i="2"/>
  <c r="G233" i="4"/>
  <c r="G217" i="4"/>
  <c r="G201" i="4"/>
  <c r="E220" i="2"/>
  <c r="G198" i="4"/>
  <c r="E208" i="2"/>
  <c r="G240" i="4"/>
  <c r="G224" i="4"/>
  <c r="G208" i="4"/>
  <c r="G192" i="4"/>
  <c r="G238" i="4"/>
  <c r="G206" i="4"/>
  <c r="E221" i="2"/>
  <c r="E189" i="2"/>
  <c r="G231" i="4"/>
  <c r="G215" i="4"/>
  <c r="G199" i="4"/>
  <c r="E227" i="2"/>
  <c r="E211" i="2"/>
  <c r="E195" i="2"/>
  <c r="E234" i="2"/>
  <c r="E218" i="2"/>
  <c r="E202" i="2"/>
  <c r="E186" i="2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148" i="4"/>
  <c r="G152" i="4"/>
  <c r="G156" i="4"/>
  <c r="G160" i="4"/>
  <c r="G164" i="4"/>
  <c r="G168" i="4"/>
  <c r="G172" i="4"/>
  <c r="G176" i="4"/>
  <c r="G180" i="4"/>
  <c r="G184" i="4"/>
  <c r="G188" i="4"/>
  <c r="G13" i="4"/>
  <c r="G17" i="4"/>
  <c r="G21" i="4"/>
  <c r="G25" i="4"/>
  <c r="G29" i="4"/>
  <c r="G33" i="4"/>
  <c r="G37" i="4"/>
  <c r="G41" i="4"/>
  <c r="G45" i="4"/>
  <c r="G49" i="4"/>
  <c r="G53" i="4"/>
  <c r="G57" i="4"/>
  <c r="G61" i="4"/>
  <c r="G65" i="4"/>
  <c r="G69" i="4"/>
  <c r="G73" i="4"/>
  <c r="G77" i="4"/>
  <c r="G81" i="4"/>
  <c r="G85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149" i="4"/>
  <c r="G153" i="4"/>
  <c r="G157" i="4"/>
  <c r="G161" i="4"/>
  <c r="G165" i="4"/>
  <c r="G169" i="4"/>
  <c r="G14" i="4"/>
  <c r="G22" i="4"/>
  <c r="G30" i="4"/>
  <c r="G38" i="4"/>
  <c r="G46" i="4"/>
  <c r="G54" i="4"/>
  <c r="G62" i="4"/>
  <c r="G70" i="4"/>
  <c r="G78" i="4"/>
  <c r="G86" i="4"/>
  <c r="G94" i="4"/>
  <c r="G102" i="4"/>
  <c r="G110" i="4"/>
  <c r="G118" i="4"/>
  <c r="G126" i="4"/>
  <c r="G134" i="4"/>
  <c r="G142" i="4"/>
  <c r="G150" i="4"/>
  <c r="G158" i="4"/>
  <c r="G166" i="4"/>
  <c r="G173" i="4"/>
  <c r="G178" i="4"/>
  <c r="G183" i="4"/>
  <c r="G189" i="4"/>
  <c r="G11" i="4"/>
  <c r="G15" i="4"/>
  <c r="G23" i="4"/>
  <c r="G31" i="4"/>
  <c r="G39" i="4"/>
  <c r="G47" i="4"/>
  <c r="G55" i="4"/>
  <c r="G63" i="4"/>
  <c r="G71" i="4"/>
  <c r="G79" i="4"/>
  <c r="G87" i="4"/>
  <c r="G95" i="4"/>
  <c r="G103" i="4"/>
  <c r="G111" i="4"/>
  <c r="G119" i="4"/>
  <c r="G127" i="4"/>
  <c r="G135" i="4"/>
  <c r="G143" i="4"/>
  <c r="G151" i="4"/>
  <c r="G159" i="4"/>
  <c r="G167" i="4"/>
  <c r="G174" i="4"/>
  <c r="G179" i="4"/>
  <c r="G185" i="4"/>
  <c r="G190" i="4"/>
  <c r="G18" i="4"/>
  <c r="G26" i="4"/>
  <c r="G34" i="4"/>
  <c r="G42" i="4"/>
  <c r="G50" i="4"/>
  <c r="G58" i="4"/>
  <c r="G66" i="4"/>
  <c r="G74" i="4"/>
  <c r="G82" i="4"/>
  <c r="G90" i="4"/>
  <c r="G98" i="4"/>
  <c r="G106" i="4"/>
  <c r="G114" i="4"/>
  <c r="G122" i="4"/>
  <c r="G130" i="4"/>
  <c r="G138" i="4"/>
  <c r="G146" i="4"/>
  <c r="G154" i="4"/>
  <c r="G162" i="4"/>
  <c r="G170" i="4"/>
  <c r="G175" i="4"/>
  <c r="G181" i="4"/>
  <c r="G186" i="4"/>
  <c r="G19" i="4"/>
  <c r="G27" i="4"/>
  <c r="G35" i="4"/>
  <c r="G43" i="4"/>
  <c r="G51" i="4"/>
  <c r="G59" i="4"/>
  <c r="G67" i="4"/>
  <c r="G75" i="4"/>
  <c r="G83" i="4"/>
  <c r="G91" i="4"/>
  <c r="G99" i="4"/>
  <c r="G107" i="4"/>
  <c r="G115" i="4"/>
  <c r="G123" i="4"/>
  <c r="G131" i="4"/>
  <c r="G139" i="4"/>
  <c r="G147" i="4"/>
  <c r="G155" i="4"/>
  <c r="G163" i="4"/>
  <c r="G171" i="4"/>
  <c r="G177" i="4"/>
  <c r="G182" i="4"/>
  <c r="G187" i="4"/>
  <c r="E7" i="2"/>
  <c r="E18" i="2"/>
  <c r="E26" i="2"/>
  <c r="E34" i="2"/>
  <c r="E42" i="2"/>
  <c r="E50" i="2"/>
  <c r="E58" i="2"/>
  <c r="E66" i="2"/>
  <c r="E74" i="2"/>
  <c r="E83" i="2"/>
  <c r="E91" i="2"/>
  <c r="E99" i="2"/>
  <c r="E107" i="2"/>
  <c r="E115" i="2"/>
  <c r="E123" i="2"/>
  <c r="E132" i="2"/>
  <c r="E140" i="2"/>
  <c r="E148" i="2"/>
  <c r="E156" i="2"/>
  <c r="E164" i="2"/>
  <c r="E172" i="2"/>
  <c r="E180" i="2"/>
  <c r="E11" i="2"/>
  <c r="E19" i="2"/>
  <c r="E27" i="2"/>
  <c r="E35" i="2"/>
  <c r="E43" i="2"/>
  <c r="E51" i="2"/>
  <c r="E59" i="2"/>
  <c r="E67" i="2"/>
  <c r="E75" i="2"/>
  <c r="E84" i="2"/>
  <c r="E92" i="2"/>
  <c r="E100" i="2"/>
  <c r="E108" i="2"/>
  <c r="E116" i="2"/>
  <c r="E125" i="2"/>
  <c r="E133" i="2"/>
  <c r="E141" i="2"/>
  <c r="E149" i="2"/>
  <c r="E157" i="2"/>
  <c r="E165" i="2"/>
  <c r="E173" i="2"/>
  <c r="E181" i="2"/>
  <c r="E14" i="2"/>
  <c r="E22" i="2"/>
  <c r="E30" i="2"/>
  <c r="E38" i="2"/>
  <c r="E46" i="2"/>
  <c r="E54" i="2"/>
  <c r="E62" i="2"/>
  <c r="E70" i="2"/>
  <c r="E79" i="2"/>
  <c r="E87" i="2"/>
  <c r="E95" i="2"/>
  <c r="E103" i="2"/>
  <c r="E111" i="2"/>
  <c r="E119" i="2"/>
  <c r="E128" i="2"/>
  <c r="E136" i="2"/>
  <c r="E144" i="2"/>
  <c r="E152" i="2"/>
  <c r="E160" i="2"/>
  <c r="E168" i="2"/>
  <c r="E176" i="2"/>
  <c r="E184" i="2"/>
  <c r="E15" i="2"/>
  <c r="E23" i="2"/>
  <c r="E31" i="2"/>
  <c r="E39" i="2"/>
  <c r="E47" i="2"/>
  <c r="E55" i="2"/>
  <c r="E63" i="2"/>
  <c r="E71" i="2"/>
  <c r="E80" i="2"/>
  <c r="E88" i="2"/>
  <c r="E96" i="2"/>
  <c r="E104" i="2"/>
  <c r="E112" i="2"/>
  <c r="E120" i="2"/>
  <c r="E129" i="2"/>
  <c r="E137" i="2"/>
  <c r="E145" i="2"/>
  <c r="E153" i="2"/>
  <c r="E161" i="2"/>
  <c r="E169" i="2"/>
  <c r="E177" i="2"/>
  <c r="E78" i="2"/>
  <c r="E179" i="2"/>
  <c r="E163" i="2"/>
  <c r="E147" i="2"/>
  <c r="E131" i="2"/>
  <c r="E114" i="2"/>
  <c r="E98" i="2"/>
  <c r="E82" i="2"/>
  <c r="E65" i="2"/>
  <c r="E49" i="2"/>
  <c r="E33" i="2"/>
  <c r="E17" i="2"/>
  <c r="E10" i="2"/>
  <c r="E182" i="2"/>
  <c r="E166" i="2"/>
  <c r="E150" i="2"/>
  <c r="E134" i="2"/>
  <c r="E117" i="2"/>
  <c r="E101" i="2"/>
  <c r="E85" i="2"/>
  <c r="E68" i="2"/>
  <c r="E52" i="2"/>
  <c r="E36" i="2"/>
  <c r="E20" i="2"/>
  <c r="E81" i="2"/>
  <c r="E48" i="2"/>
  <c r="E16" i="2"/>
  <c r="E60" i="2"/>
  <c r="E28" i="2"/>
  <c r="E124" i="2"/>
  <c r="E175" i="2"/>
  <c r="E159" i="2"/>
  <c r="E143" i="2"/>
  <c r="E127" i="2"/>
  <c r="E110" i="2"/>
  <c r="E94" i="2"/>
  <c r="E77" i="2"/>
  <c r="E61" i="2"/>
  <c r="E45" i="2"/>
  <c r="E29" i="2"/>
  <c r="E13" i="2"/>
  <c r="E6" i="2"/>
  <c r="E178" i="2"/>
  <c r="E162" i="2"/>
  <c r="E146" i="2"/>
  <c r="E130" i="2"/>
  <c r="E113" i="2"/>
  <c r="E97" i="2"/>
  <c r="E64" i="2"/>
  <c r="E32" i="2"/>
  <c r="E93" i="2"/>
  <c r="E44" i="2"/>
  <c r="E171" i="2"/>
  <c r="E155" i="2"/>
  <c r="E139" i="2"/>
  <c r="E122" i="2"/>
  <c r="E106" i="2"/>
  <c r="E90" i="2"/>
  <c r="E73" i="2"/>
  <c r="E57" i="2"/>
  <c r="E41" i="2"/>
  <c r="E25" i="2"/>
  <c r="E9" i="2"/>
  <c r="E174" i="2"/>
  <c r="E158" i="2"/>
  <c r="E142" i="2"/>
  <c r="E126" i="2"/>
  <c r="E109" i="2"/>
  <c r="E76" i="2"/>
  <c r="E12" i="2"/>
  <c r="E183" i="2"/>
  <c r="E167" i="2"/>
  <c r="E151" i="2"/>
  <c r="E135" i="2"/>
  <c r="E118" i="2"/>
  <c r="E102" i="2"/>
  <c r="E86" i="2"/>
  <c r="E69" i="2"/>
  <c r="E53" i="2"/>
  <c r="E37" i="2"/>
  <c r="E21" i="2"/>
  <c r="E5" i="2"/>
  <c r="E170" i="2"/>
  <c r="E154" i="2"/>
  <c r="E138" i="2"/>
  <c r="E121" i="2"/>
  <c r="E105" i="2"/>
  <c r="E89" i="2"/>
  <c r="E72" i="2"/>
  <c r="E56" i="2"/>
  <c r="E40" i="2"/>
  <c r="E24" i="2"/>
  <c r="E8" i="2"/>
  <c r="D4" i="4"/>
  <c r="D6" i="3"/>
  <c r="E6" i="3" s="1"/>
  <c r="F6" i="3" s="1"/>
  <c r="G6" i="3" s="1"/>
  <c r="H6" i="3" s="1"/>
  <c r="D8" i="6"/>
  <c r="D9" i="6" s="1"/>
  <c r="D6" i="4" s="1"/>
  <c r="D5" i="2"/>
  <c r="D7" i="3" l="1"/>
  <c r="E7" i="3" s="1"/>
  <c r="F7" i="3" s="1"/>
  <c r="G7" i="3" s="1"/>
  <c r="H7" i="3" s="1"/>
  <c r="D6" i="2"/>
  <c r="F5" i="2"/>
  <c r="G5" i="2" s="1"/>
  <c r="D11" i="4"/>
  <c r="D6" i="5" s="1"/>
  <c r="D8" i="3" l="1"/>
  <c r="E8" i="3" s="1"/>
  <c r="F8" i="3" s="1"/>
  <c r="G8" i="3" s="1"/>
  <c r="H8" i="3" s="1"/>
  <c r="D7" i="2"/>
  <c r="E11" i="4"/>
  <c r="J11" i="4"/>
  <c r="K11" i="4" s="1"/>
  <c r="E6" i="5"/>
  <c r="D9" i="3" l="1"/>
  <c r="D8" i="2"/>
  <c r="F6" i="5"/>
  <c r="G6" i="5" s="1"/>
  <c r="J6" i="5" s="1"/>
  <c r="K6" i="5" s="1"/>
  <c r="H11" i="4"/>
  <c r="E9" i="3"/>
  <c r="F9" i="3" s="1"/>
  <c r="D12" i="4" l="1"/>
  <c r="D7" i="5" s="1"/>
  <c r="G9" i="3"/>
  <c r="H9" i="3" s="1"/>
  <c r="F6" i="2"/>
  <c r="G6" i="2" s="1"/>
  <c r="D10" i="3" l="1"/>
  <c r="E10" i="3" s="1"/>
  <c r="F10" i="3" s="1"/>
  <c r="D9" i="2"/>
  <c r="H12" i="4"/>
  <c r="E12" i="4"/>
  <c r="J12" i="4"/>
  <c r="K12" i="4" s="1"/>
  <c r="E7" i="5" l="1"/>
  <c r="F7" i="5"/>
  <c r="G10" i="3"/>
  <c r="H10" i="3" s="1"/>
  <c r="D11" i="3" l="1"/>
  <c r="E11" i="3" s="1"/>
  <c r="F11" i="3" s="1"/>
  <c r="D10" i="2"/>
  <c r="G7" i="5"/>
  <c r="J7" i="5" s="1"/>
  <c r="K7" i="5" s="1"/>
  <c r="D13" i="4"/>
  <c r="D8" i="5" s="1"/>
  <c r="F7" i="2"/>
  <c r="G7" i="2" s="1"/>
  <c r="J13" i="4" l="1"/>
  <c r="K13" i="4" s="1"/>
  <c r="E13" i="4"/>
  <c r="H13" i="4"/>
  <c r="G11" i="3"/>
  <c r="H11" i="3" s="1"/>
  <c r="D12" i="3" l="1"/>
  <c r="D11" i="2"/>
  <c r="F8" i="5"/>
  <c r="E8" i="5"/>
  <c r="E12" i="3"/>
  <c r="F12" i="3" s="1"/>
  <c r="G8" i="5" l="1"/>
  <c r="J8" i="5" s="1"/>
  <c r="K8" i="5" s="1"/>
  <c r="D14" i="4"/>
  <c r="D9" i="5" s="1"/>
  <c r="G12" i="3"/>
  <c r="H12" i="3" s="1"/>
  <c r="F8" i="2"/>
  <c r="G8" i="2" s="1"/>
  <c r="D13" i="3" l="1"/>
  <c r="E13" i="3" s="1"/>
  <c r="F13" i="3" s="1"/>
  <c r="D12" i="2"/>
  <c r="H14" i="4"/>
  <c r="E14" i="4"/>
  <c r="J14" i="4"/>
  <c r="F9" i="5" s="1"/>
  <c r="K14" i="4" l="1"/>
  <c r="E9" i="5"/>
  <c r="G9" i="5" s="1"/>
  <c r="J9" i="5" s="1"/>
  <c r="K9" i="5" s="1"/>
  <c r="G13" i="3"/>
  <c r="H13" i="3" s="1"/>
  <c r="D14" i="3" l="1"/>
  <c r="E14" i="3" s="1"/>
  <c r="F14" i="3" s="1"/>
  <c r="D13" i="2"/>
  <c r="D15" i="4"/>
  <c r="D10" i="5" s="1"/>
  <c r="F9" i="2"/>
  <c r="G9" i="2" s="1"/>
  <c r="J15" i="4" l="1"/>
  <c r="F10" i="5" s="1"/>
  <c r="E15" i="4"/>
  <c r="H15" i="4"/>
  <c r="G14" i="3"/>
  <c r="H14" i="3" s="1"/>
  <c r="D15" i="3" l="1"/>
  <c r="E15" i="3" s="1"/>
  <c r="F15" i="3" s="1"/>
  <c r="D14" i="2"/>
  <c r="E10" i="5"/>
  <c r="G10" i="5" s="1"/>
  <c r="J10" i="5" s="1"/>
  <c r="K10" i="5" s="1"/>
  <c r="K15" i="4"/>
  <c r="D16" i="4" l="1"/>
  <c r="D11" i="5" s="1"/>
  <c r="G15" i="3"/>
  <c r="H15" i="3" s="1"/>
  <c r="F10" i="2"/>
  <c r="G10" i="2" s="1"/>
  <c r="D16" i="3" l="1"/>
  <c r="E16" i="3" s="1"/>
  <c r="F16" i="3" s="1"/>
  <c r="D15" i="2"/>
  <c r="J16" i="4"/>
  <c r="K16" i="4" s="1"/>
  <c r="H16" i="4"/>
  <c r="E16" i="4"/>
  <c r="F11" i="5" l="1"/>
  <c r="E11" i="5"/>
  <c r="G16" i="3"/>
  <c r="H16" i="3" s="1"/>
  <c r="D17" i="3" l="1"/>
  <c r="E17" i="3" s="1"/>
  <c r="F17" i="3" s="1"/>
  <c r="D16" i="2"/>
  <c r="G11" i="5"/>
  <c r="J11" i="5" s="1"/>
  <c r="K11" i="5" s="1"/>
  <c r="D17" i="4"/>
  <c r="D12" i="5" s="1"/>
  <c r="F11" i="2"/>
  <c r="G11" i="2" s="1"/>
  <c r="J17" i="4" l="1"/>
  <c r="K17" i="4" s="1"/>
  <c r="E17" i="4"/>
  <c r="H17" i="4"/>
  <c r="G17" i="3"/>
  <c r="H17" i="3" s="1"/>
  <c r="D18" i="3" l="1"/>
  <c r="E18" i="3" s="1"/>
  <c r="F18" i="3" s="1"/>
  <c r="D17" i="2"/>
  <c r="F12" i="5"/>
  <c r="E12" i="5"/>
  <c r="G12" i="5" l="1"/>
  <c r="J12" i="5" s="1"/>
  <c r="K12" i="5" s="1"/>
  <c r="D18" i="4"/>
  <c r="D13" i="5" s="1"/>
  <c r="G18" i="3"/>
  <c r="H18" i="3" s="1"/>
  <c r="F12" i="2"/>
  <c r="G12" i="2" s="1"/>
  <c r="D19" i="3" l="1"/>
  <c r="E19" i="3" s="1"/>
  <c r="F19" i="3" s="1"/>
  <c r="D18" i="2"/>
  <c r="H18" i="4"/>
  <c r="J18" i="4"/>
  <c r="K18" i="4" s="1"/>
  <c r="E18" i="4"/>
  <c r="F13" i="5" l="1"/>
  <c r="E13" i="5"/>
  <c r="G19" i="3"/>
  <c r="H19" i="3" s="1"/>
  <c r="D20" i="3" l="1"/>
  <c r="E20" i="3" s="1"/>
  <c r="F20" i="3" s="1"/>
  <c r="D19" i="2"/>
  <c r="G13" i="5"/>
  <c r="J13" i="5" s="1"/>
  <c r="K13" i="5" s="1"/>
  <c r="D19" i="4"/>
  <c r="D14" i="5" s="1"/>
  <c r="F13" i="2"/>
  <c r="G13" i="2" s="1"/>
  <c r="J19" i="4" l="1"/>
  <c r="K19" i="4" s="1"/>
  <c r="E19" i="4"/>
  <c r="H19" i="4"/>
  <c r="G20" i="3"/>
  <c r="H20" i="3" s="1"/>
  <c r="D21" i="3" l="1"/>
  <c r="E21" i="3" s="1"/>
  <c r="F21" i="3" s="1"/>
  <c r="D20" i="2"/>
  <c r="F14" i="5"/>
  <c r="E14" i="5"/>
  <c r="G14" i="5" l="1"/>
  <c r="J14" i="5" s="1"/>
  <c r="K14" i="5" s="1"/>
  <c r="D20" i="4"/>
  <c r="D15" i="5" s="1"/>
  <c r="G21" i="3"/>
  <c r="H21" i="3" s="1"/>
  <c r="F14" i="2"/>
  <c r="G14" i="2" s="1"/>
  <c r="D22" i="3" l="1"/>
  <c r="E22" i="3" s="1"/>
  <c r="F22" i="3" s="1"/>
  <c r="D21" i="2"/>
  <c r="H20" i="4"/>
  <c r="E20" i="4"/>
  <c r="J20" i="4"/>
  <c r="K20" i="4" s="1"/>
  <c r="E15" i="5" l="1"/>
  <c r="F15" i="5"/>
  <c r="G22" i="3"/>
  <c r="H22" i="3" s="1"/>
  <c r="D23" i="3" l="1"/>
  <c r="D22" i="2"/>
  <c r="G15" i="5"/>
  <c r="J15" i="5" s="1"/>
  <c r="K15" i="5" s="1"/>
  <c r="D21" i="4"/>
  <c r="D16" i="5" s="1"/>
  <c r="E23" i="3"/>
  <c r="F23" i="3" s="1"/>
  <c r="F15" i="2"/>
  <c r="G15" i="2" s="1"/>
  <c r="J21" i="4" l="1"/>
  <c r="K21" i="4" s="1"/>
  <c r="E21" i="4"/>
  <c r="H21" i="4"/>
  <c r="G23" i="3"/>
  <c r="H23" i="3" s="1"/>
  <c r="D24" i="3" l="1"/>
  <c r="D23" i="2"/>
  <c r="F16" i="5"/>
  <c r="E16" i="5"/>
  <c r="E24" i="3"/>
  <c r="F24" i="3" s="1"/>
  <c r="G16" i="5" l="1"/>
  <c r="J16" i="5" s="1"/>
  <c r="K16" i="5" s="1"/>
  <c r="J5" i="2"/>
  <c r="D22" i="4"/>
  <c r="D17" i="5" s="1"/>
  <c r="G24" i="3"/>
  <c r="H24" i="3" s="1"/>
  <c r="F16" i="2"/>
  <c r="D25" i="3" l="1"/>
  <c r="E25" i="3" s="1"/>
  <c r="F25" i="3" s="1"/>
  <c r="D24" i="2"/>
  <c r="G16" i="2"/>
  <c r="L5" i="2" s="1"/>
  <c r="K5" i="2"/>
  <c r="E22" i="4"/>
  <c r="H22" i="4"/>
  <c r="J22" i="4"/>
  <c r="K22" i="4" s="1"/>
  <c r="F17" i="5" l="1"/>
  <c r="E17" i="5"/>
  <c r="G25" i="3"/>
  <c r="H25" i="3" s="1"/>
  <c r="D26" i="3" l="1"/>
  <c r="D25" i="2"/>
  <c r="G17" i="5"/>
  <c r="J17" i="5" s="1"/>
  <c r="K17" i="5" s="1"/>
  <c r="D23" i="4"/>
  <c r="D18" i="5" s="1"/>
  <c r="E26" i="3"/>
  <c r="F26" i="3" s="1"/>
  <c r="F17" i="2"/>
  <c r="G17" i="2" s="1"/>
  <c r="J23" i="4" l="1"/>
  <c r="K23" i="4" s="1"/>
  <c r="E23" i="4"/>
  <c r="E18" i="5"/>
  <c r="G26" i="3"/>
  <c r="H26" i="3" s="1"/>
  <c r="D27" i="3" l="1"/>
  <c r="D26" i="2"/>
  <c r="F18" i="5"/>
  <c r="G18" i="5" s="1"/>
  <c r="J18" i="5" s="1"/>
  <c r="K18" i="5" s="1"/>
  <c r="H23" i="4"/>
  <c r="E27" i="3"/>
  <c r="F27" i="3" s="1"/>
  <c r="D24" i="4" l="1"/>
  <c r="D19" i="5" s="1"/>
  <c r="G27" i="3"/>
  <c r="H27" i="3" s="1"/>
  <c r="F18" i="2"/>
  <c r="G18" i="2" s="1"/>
  <c r="D28" i="3" l="1"/>
  <c r="E28" i="3" s="1"/>
  <c r="F28" i="3" s="1"/>
  <c r="D27" i="2"/>
  <c r="E24" i="4"/>
  <c r="J24" i="4"/>
  <c r="K24" i="4" s="1"/>
  <c r="E19" i="5"/>
  <c r="F19" i="5" l="1"/>
  <c r="G19" i="5" s="1"/>
  <c r="J19" i="5" s="1"/>
  <c r="K19" i="5" s="1"/>
  <c r="H24" i="4"/>
  <c r="G28" i="3"/>
  <c r="H28" i="3" s="1"/>
  <c r="D29" i="3" l="1"/>
  <c r="E29" i="3" s="1"/>
  <c r="F29" i="3" s="1"/>
  <c r="D28" i="2"/>
  <c r="D25" i="4"/>
  <c r="D20" i="5" s="1"/>
  <c r="F19" i="2"/>
  <c r="G19" i="2" s="1"/>
  <c r="E25" i="4" l="1"/>
  <c r="J25" i="4"/>
  <c r="F20" i="5" s="1"/>
  <c r="E20" i="5"/>
  <c r="G29" i="3"/>
  <c r="H29" i="3" s="1"/>
  <c r="D30" i="3" l="1"/>
  <c r="D29" i="2"/>
  <c r="K25" i="4"/>
  <c r="H25" i="4"/>
  <c r="G20" i="5"/>
  <c r="J20" i="5" s="1"/>
  <c r="K20" i="5" s="1"/>
  <c r="E30" i="3"/>
  <c r="F30" i="3" s="1"/>
  <c r="D26" i="4" l="1"/>
  <c r="D21" i="5" s="1"/>
  <c r="G30" i="3"/>
  <c r="H30" i="3" s="1"/>
  <c r="F20" i="2"/>
  <c r="G20" i="2" s="1"/>
  <c r="D31" i="3" l="1"/>
  <c r="E31" i="3" s="1"/>
  <c r="F31" i="3" s="1"/>
  <c r="D30" i="2"/>
  <c r="E26" i="4"/>
  <c r="J26" i="4"/>
  <c r="F21" i="5" s="1"/>
  <c r="H26" i="4"/>
  <c r="K26" i="4" l="1"/>
  <c r="E21" i="5"/>
  <c r="G21" i="5" s="1"/>
  <c r="J21" i="5" s="1"/>
  <c r="K21" i="5" s="1"/>
  <c r="G31" i="3"/>
  <c r="H31" i="3" s="1"/>
  <c r="D32" i="3" l="1"/>
  <c r="E32" i="3" s="1"/>
  <c r="F32" i="3" s="1"/>
  <c r="D31" i="2"/>
  <c r="D27" i="4"/>
  <c r="D22" i="5" s="1"/>
  <c r="F21" i="2"/>
  <c r="G21" i="2" s="1"/>
  <c r="J27" i="4" l="1"/>
  <c r="F22" i="5" s="1"/>
  <c r="H27" i="4"/>
  <c r="E27" i="4"/>
  <c r="G32" i="3"/>
  <c r="H32" i="3" s="1"/>
  <c r="D33" i="3" l="1"/>
  <c r="D32" i="2"/>
  <c r="E22" i="5"/>
  <c r="G22" i="5" s="1"/>
  <c r="J22" i="5" s="1"/>
  <c r="K22" i="5" s="1"/>
  <c r="K27" i="4"/>
  <c r="E33" i="3"/>
  <c r="F33" i="3" s="1"/>
  <c r="D28" i="4" l="1"/>
  <c r="D23" i="5" s="1"/>
  <c r="G33" i="3"/>
  <c r="H33" i="3" s="1"/>
  <c r="F22" i="2"/>
  <c r="G22" i="2" s="1"/>
  <c r="D34" i="3" l="1"/>
  <c r="D33" i="2"/>
  <c r="J28" i="4"/>
  <c r="K28" i="4" s="1"/>
  <c r="H28" i="4"/>
  <c r="E28" i="4"/>
  <c r="E34" i="3"/>
  <c r="F34" i="3" s="1"/>
  <c r="F23" i="5" l="1"/>
  <c r="E23" i="5"/>
  <c r="G34" i="3"/>
  <c r="H34" i="3" s="1"/>
  <c r="D35" i="3" l="1"/>
  <c r="E35" i="3" s="1"/>
  <c r="F35" i="3" s="1"/>
  <c r="D34" i="2"/>
  <c r="G23" i="5"/>
  <c r="J23" i="5" s="1"/>
  <c r="K23" i="5" s="1"/>
  <c r="D29" i="4"/>
  <c r="D24" i="5" s="1"/>
  <c r="F23" i="2"/>
  <c r="G23" i="2" s="1"/>
  <c r="J29" i="4" l="1"/>
  <c r="F24" i="5" s="1"/>
  <c r="E29" i="4"/>
  <c r="H29" i="4"/>
  <c r="G35" i="3"/>
  <c r="H35" i="3" s="1"/>
  <c r="D36" i="3" l="1"/>
  <c r="D35" i="2"/>
  <c r="K29" i="4"/>
  <c r="E24" i="5"/>
  <c r="G24" i="5" s="1"/>
  <c r="J24" i="5" s="1"/>
  <c r="K24" i="5" s="1"/>
  <c r="E36" i="3"/>
  <c r="F36" i="3" s="1"/>
  <c r="D30" i="4" l="1"/>
  <c r="D25" i="5" s="1"/>
  <c r="G36" i="3"/>
  <c r="H36" i="3" s="1"/>
  <c r="F24" i="2"/>
  <c r="G24" i="2" s="1"/>
  <c r="D37" i="3" l="1"/>
  <c r="E37" i="3" s="1"/>
  <c r="F37" i="3" s="1"/>
  <c r="D36" i="2"/>
  <c r="E25" i="5"/>
  <c r="J30" i="4"/>
  <c r="K30" i="4" s="1"/>
  <c r="E30" i="4"/>
  <c r="H30" i="4" l="1"/>
  <c r="F25" i="5"/>
  <c r="G25" i="5" s="1"/>
  <c r="J25" i="5" s="1"/>
  <c r="K25" i="5" s="1"/>
  <c r="G37" i="3"/>
  <c r="H37" i="3" s="1"/>
  <c r="D38" i="3" l="1"/>
  <c r="E38" i="3" s="1"/>
  <c r="F38" i="3" s="1"/>
  <c r="D37" i="2"/>
  <c r="D31" i="4"/>
  <c r="D26" i="5" s="1"/>
  <c r="F25" i="2"/>
  <c r="G25" i="2" s="1"/>
  <c r="J31" i="4" l="1"/>
  <c r="F26" i="5" s="1"/>
  <c r="E31" i="4"/>
  <c r="H31" i="4"/>
  <c r="G38" i="3"/>
  <c r="H38" i="3" s="1"/>
  <c r="D39" i="3" l="1"/>
  <c r="E39" i="3" s="1"/>
  <c r="F39" i="3" s="1"/>
  <c r="D38" i="2"/>
  <c r="K31" i="4"/>
  <c r="E26" i="5"/>
  <c r="G26" i="5" s="1"/>
  <c r="J26" i="5" s="1"/>
  <c r="K26" i="5" s="1"/>
  <c r="D32" i="4" l="1"/>
  <c r="D27" i="5" s="1"/>
  <c r="G39" i="3"/>
  <c r="H39" i="3" s="1"/>
  <c r="F26" i="2"/>
  <c r="G26" i="2" s="1"/>
  <c r="D40" i="3" l="1"/>
  <c r="E40" i="3" s="1"/>
  <c r="F40" i="3" s="1"/>
  <c r="D39" i="2"/>
  <c r="E32" i="4"/>
  <c r="E27" i="5"/>
  <c r="J32" i="4"/>
  <c r="K32" i="4" s="1"/>
  <c r="H32" i="4" l="1"/>
  <c r="F27" i="5"/>
  <c r="G27" i="5" s="1"/>
  <c r="J27" i="5" s="1"/>
  <c r="K27" i="5" s="1"/>
  <c r="G40" i="3"/>
  <c r="H40" i="3" s="1"/>
  <c r="D41" i="3" l="1"/>
  <c r="E41" i="3" s="1"/>
  <c r="F41" i="3" s="1"/>
  <c r="D40" i="2"/>
  <c r="D33" i="4"/>
  <c r="D28" i="5" s="1"/>
  <c r="F27" i="2"/>
  <c r="G27" i="2" s="1"/>
  <c r="J33" i="4" l="1"/>
  <c r="K33" i="4" s="1"/>
  <c r="E33" i="4"/>
  <c r="H33" i="4"/>
  <c r="G41" i="3"/>
  <c r="H41" i="3" s="1"/>
  <c r="D42" i="3" l="1"/>
  <c r="D41" i="2"/>
  <c r="F28" i="5"/>
  <c r="E28" i="5"/>
  <c r="E42" i="3"/>
  <c r="F42" i="3" s="1"/>
  <c r="J6" i="2"/>
  <c r="G28" i="5" l="1"/>
  <c r="J28" i="5" s="1"/>
  <c r="K28" i="5" s="1"/>
  <c r="D34" i="4"/>
  <c r="D29" i="5" s="1"/>
  <c r="G42" i="3"/>
  <c r="H42" i="3" s="1"/>
  <c r="F28" i="2"/>
  <c r="G28" i="2" l="1"/>
  <c r="L6" i="2" s="1"/>
  <c r="K6" i="2"/>
  <c r="D43" i="3"/>
  <c r="D42" i="2"/>
  <c r="J34" i="4"/>
  <c r="F29" i="5" s="1"/>
  <c r="H34" i="4"/>
  <c r="E34" i="4"/>
  <c r="E43" i="3"/>
  <c r="F43" i="3" s="1"/>
  <c r="K34" i="4" l="1"/>
  <c r="E29" i="5"/>
  <c r="G29" i="5" s="1"/>
  <c r="J29" i="5" s="1"/>
  <c r="K29" i="5" s="1"/>
  <c r="G43" i="3"/>
  <c r="H43" i="3" s="1"/>
  <c r="D44" i="3" l="1"/>
  <c r="E44" i="3" s="1"/>
  <c r="F44" i="3" s="1"/>
  <c r="D43" i="2"/>
  <c r="D35" i="4"/>
  <c r="D30" i="5" s="1"/>
  <c r="F29" i="2"/>
  <c r="G29" i="2" l="1"/>
  <c r="E35" i="4"/>
  <c r="E30" i="5"/>
  <c r="J35" i="4"/>
  <c r="F30" i="5" s="1"/>
  <c r="G44" i="3"/>
  <c r="H44" i="3" s="1"/>
  <c r="D45" i="3" l="1"/>
  <c r="D44" i="2"/>
  <c r="K35" i="4"/>
  <c r="H35" i="4"/>
  <c r="G30" i="5"/>
  <c r="J30" i="5" s="1"/>
  <c r="K30" i="5" s="1"/>
  <c r="E45" i="3"/>
  <c r="F45" i="3" s="1"/>
  <c r="D36" i="4" l="1"/>
  <c r="D31" i="5" s="1"/>
  <c r="G45" i="3"/>
  <c r="H45" i="3" s="1"/>
  <c r="F30" i="2"/>
  <c r="D46" i="3" l="1"/>
  <c r="E46" i="3" s="1"/>
  <c r="F46" i="3" s="1"/>
  <c r="D45" i="2"/>
  <c r="G30" i="2"/>
  <c r="J36" i="4"/>
  <c r="K36" i="4" s="1"/>
  <c r="E31" i="5"/>
  <c r="E36" i="4"/>
  <c r="F31" i="5" l="1"/>
  <c r="G31" i="5" s="1"/>
  <c r="J31" i="5" s="1"/>
  <c r="K31" i="5" s="1"/>
  <c r="H36" i="4"/>
  <c r="G46" i="3"/>
  <c r="H46" i="3" s="1"/>
  <c r="D47" i="3" l="1"/>
  <c r="E47" i="3" s="1"/>
  <c r="F47" i="3" s="1"/>
  <c r="D46" i="2"/>
  <c r="D37" i="4"/>
  <c r="D32" i="5" s="1"/>
  <c r="F31" i="2"/>
  <c r="G31" i="2" l="1"/>
  <c r="J37" i="4"/>
  <c r="K37" i="4" s="1"/>
  <c r="E37" i="4"/>
  <c r="H37" i="4"/>
  <c r="G47" i="3"/>
  <c r="H47" i="3" s="1"/>
  <c r="D48" i="3" l="1"/>
  <c r="D47" i="2"/>
  <c r="F32" i="5"/>
  <c r="E32" i="5"/>
  <c r="E48" i="3"/>
  <c r="F48" i="3" s="1"/>
  <c r="G32" i="5" l="1"/>
  <c r="J32" i="5" s="1"/>
  <c r="K32" i="5" s="1"/>
  <c r="D38" i="4"/>
  <c r="D33" i="5" s="1"/>
  <c r="G48" i="3"/>
  <c r="H48" i="3" s="1"/>
  <c r="F32" i="2"/>
  <c r="D49" i="3" l="1"/>
  <c r="D48" i="2"/>
  <c r="G32" i="2"/>
  <c r="E38" i="4"/>
  <c r="E33" i="5"/>
  <c r="J38" i="4"/>
  <c r="K38" i="4" s="1"/>
  <c r="E49" i="3"/>
  <c r="F49" i="3" s="1"/>
  <c r="H38" i="4" l="1"/>
  <c r="F33" i="5"/>
  <c r="G33" i="5" s="1"/>
  <c r="J33" i="5" s="1"/>
  <c r="K33" i="5" s="1"/>
  <c r="G49" i="3"/>
  <c r="H49" i="3" s="1"/>
  <c r="D50" i="3" l="1"/>
  <c r="E50" i="3" s="1"/>
  <c r="F50" i="3" s="1"/>
  <c r="D49" i="2"/>
  <c r="D39" i="4"/>
  <c r="D34" i="5" s="1"/>
  <c r="F33" i="2"/>
  <c r="G33" i="2" l="1"/>
  <c r="J39" i="4"/>
  <c r="K39" i="4" s="1"/>
  <c r="E39" i="4"/>
  <c r="H39" i="4"/>
  <c r="G50" i="3"/>
  <c r="H50" i="3" s="1"/>
  <c r="D51" i="3" l="1"/>
  <c r="E51" i="3" s="1"/>
  <c r="F51" i="3" s="1"/>
  <c r="D50" i="2"/>
  <c r="F34" i="5"/>
  <c r="E34" i="5"/>
  <c r="G34" i="5" l="1"/>
  <c r="J34" i="5" s="1"/>
  <c r="K34" i="5" s="1"/>
  <c r="D40" i="4"/>
  <c r="D35" i="5" s="1"/>
  <c r="G51" i="3"/>
  <c r="H51" i="3" s="1"/>
  <c r="F34" i="2"/>
  <c r="D52" i="3" l="1"/>
  <c r="E52" i="3" s="1"/>
  <c r="F52" i="3" s="1"/>
  <c r="D51" i="2"/>
  <c r="G34" i="2"/>
  <c r="H40" i="4"/>
  <c r="E40" i="4"/>
  <c r="J40" i="4"/>
  <c r="K40" i="4" s="1"/>
  <c r="E35" i="5" l="1"/>
  <c r="F35" i="5"/>
  <c r="G52" i="3"/>
  <c r="H52" i="3" s="1"/>
  <c r="D52" i="2" s="1"/>
  <c r="G35" i="5" l="1"/>
  <c r="J35" i="5" s="1"/>
  <c r="K35" i="5" s="1"/>
  <c r="D53" i="3"/>
  <c r="E53" i="3" s="1"/>
  <c r="F53" i="3" s="1"/>
  <c r="D41" i="4"/>
  <c r="D36" i="5" s="1"/>
  <c r="F35" i="2"/>
  <c r="G35" i="2" l="1"/>
  <c r="J41" i="4"/>
  <c r="K41" i="4" s="1"/>
  <c r="E41" i="4"/>
  <c r="H41" i="4"/>
  <c r="G53" i="3"/>
  <c r="H53" i="3" s="1"/>
  <c r="D54" i="3" l="1"/>
  <c r="E54" i="3" s="1"/>
  <c r="F54" i="3" s="1"/>
  <c r="D53" i="2"/>
  <c r="F36" i="5"/>
  <c r="E36" i="5"/>
  <c r="G36" i="5" l="1"/>
  <c r="J36" i="5" s="1"/>
  <c r="K36" i="5" s="1"/>
  <c r="D42" i="4"/>
  <c r="D37" i="5" s="1"/>
  <c r="G54" i="3"/>
  <c r="H54" i="3" s="1"/>
  <c r="D54" i="2" s="1"/>
  <c r="F36" i="2"/>
  <c r="G36" i="2" s="1"/>
  <c r="E42" i="4" l="1"/>
  <c r="E37" i="5"/>
  <c r="D55" i="3"/>
  <c r="E55" i="3" s="1"/>
  <c r="F55" i="3" s="1"/>
  <c r="J42" i="4"/>
  <c r="F37" i="5" s="1"/>
  <c r="H42" i="4" l="1"/>
  <c r="K42" i="4"/>
  <c r="G37" i="5"/>
  <c r="J37" i="5" s="1"/>
  <c r="K37" i="5" s="1"/>
  <c r="G55" i="3"/>
  <c r="H55" i="3" s="1"/>
  <c r="D55" i="2" s="1"/>
  <c r="D56" i="3" l="1"/>
  <c r="E56" i="3" s="1"/>
  <c r="F56" i="3" s="1"/>
  <c r="D43" i="4"/>
  <c r="D38" i="5" s="1"/>
  <c r="F37" i="2"/>
  <c r="G37" i="2" s="1"/>
  <c r="J43" i="4" l="1"/>
  <c r="K43" i="4" s="1"/>
  <c r="E43" i="4"/>
  <c r="H43" i="4"/>
  <c r="G56" i="3"/>
  <c r="H56" i="3" s="1"/>
  <c r="D56" i="2" s="1"/>
  <c r="F38" i="5" l="1"/>
  <c r="D57" i="3"/>
  <c r="E57" i="3" s="1"/>
  <c r="F57" i="3" s="1"/>
  <c r="E38" i="5"/>
  <c r="G38" i="5" l="1"/>
  <c r="J38" i="5" s="1"/>
  <c r="K38" i="5" s="1"/>
  <c r="D44" i="4"/>
  <c r="D39" i="5" s="1"/>
  <c r="G57" i="3"/>
  <c r="H57" i="3" s="1"/>
  <c r="F38" i="2"/>
  <c r="G38" i="2" s="1"/>
  <c r="D58" i="3" l="1"/>
  <c r="D57" i="2"/>
  <c r="J44" i="4"/>
  <c r="F39" i="5" s="1"/>
  <c r="E44" i="4"/>
  <c r="H44" i="4"/>
  <c r="E58" i="3"/>
  <c r="F58" i="3" s="1"/>
  <c r="E39" i="5" l="1"/>
  <c r="G39" i="5" s="1"/>
  <c r="J39" i="5" s="1"/>
  <c r="K39" i="5" s="1"/>
  <c r="K44" i="4"/>
  <c r="G58" i="3"/>
  <c r="H58" i="3" s="1"/>
  <c r="D59" i="3" l="1"/>
  <c r="E59" i="3" s="1"/>
  <c r="F59" i="3" s="1"/>
  <c r="D58" i="2"/>
  <c r="D45" i="4"/>
  <c r="D40" i="5" s="1"/>
  <c r="F39" i="2"/>
  <c r="G39" i="2" s="1"/>
  <c r="J45" i="4" l="1"/>
  <c r="F40" i="5" s="1"/>
  <c r="E45" i="4"/>
  <c r="E40" i="5"/>
  <c r="G59" i="3"/>
  <c r="H59" i="3" s="1"/>
  <c r="D60" i="3" l="1"/>
  <c r="E60" i="3" s="1"/>
  <c r="F60" i="3" s="1"/>
  <c r="D59" i="2"/>
  <c r="K45" i="4"/>
  <c r="H45" i="4"/>
  <c r="G40" i="5"/>
  <c r="J40" i="5" s="1"/>
  <c r="K40" i="5" s="1"/>
  <c r="J7" i="2"/>
  <c r="D46" i="4" l="1"/>
  <c r="D41" i="5" s="1"/>
  <c r="G60" i="3"/>
  <c r="H60" i="3" s="1"/>
  <c r="F40" i="2"/>
  <c r="D61" i="3" l="1"/>
  <c r="E61" i="3" s="1"/>
  <c r="F61" i="3" s="1"/>
  <c r="D60" i="2"/>
  <c r="G40" i="2"/>
  <c r="L7" i="2" s="1"/>
  <c r="K7" i="2"/>
  <c r="E46" i="4"/>
  <c r="H46" i="4"/>
  <c r="J46" i="4"/>
  <c r="F41" i="5" s="1"/>
  <c r="E41" i="5" l="1"/>
  <c r="G41" i="5" s="1"/>
  <c r="J41" i="5" s="1"/>
  <c r="K41" i="5" s="1"/>
  <c r="K46" i="4"/>
  <c r="G61" i="3"/>
  <c r="H61" i="3" s="1"/>
  <c r="D62" i="3" l="1"/>
  <c r="E62" i="3" s="1"/>
  <c r="F62" i="3" s="1"/>
  <c r="D61" i="2"/>
  <c r="D47" i="4"/>
  <c r="D42" i="5" s="1"/>
  <c r="F41" i="2"/>
  <c r="G41" i="2" s="1"/>
  <c r="J47" i="4" l="1"/>
  <c r="K47" i="4" s="1"/>
  <c r="E47" i="4"/>
  <c r="H47" i="4"/>
  <c r="G62" i="3"/>
  <c r="H62" i="3" s="1"/>
  <c r="D63" i="3" l="1"/>
  <c r="E63" i="3" s="1"/>
  <c r="F63" i="3" s="1"/>
  <c r="D62" i="2"/>
  <c r="F42" i="5"/>
  <c r="E42" i="5"/>
  <c r="G42" i="5" l="1"/>
  <c r="J42" i="5" s="1"/>
  <c r="K42" i="5" s="1"/>
  <c r="D48" i="4"/>
  <c r="D43" i="5" s="1"/>
  <c r="G63" i="3"/>
  <c r="H63" i="3" s="1"/>
  <c r="F42" i="2"/>
  <c r="G42" i="2" s="1"/>
  <c r="D64" i="3" l="1"/>
  <c r="E64" i="3" s="1"/>
  <c r="F64" i="3" s="1"/>
  <c r="D63" i="2"/>
  <c r="J48" i="4"/>
  <c r="K48" i="4" s="1"/>
  <c r="E48" i="4"/>
  <c r="E43" i="5"/>
  <c r="H48" i="4" l="1"/>
  <c r="F43" i="5"/>
  <c r="G43" i="5" s="1"/>
  <c r="J43" i="5" s="1"/>
  <c r="K43" i="5" s="1"/>
  <c r="G64" i="3"/>
  <c r="H64" i="3" s="1"/>
  <c r="D65" i="3" l="1"/>
  <c r="E65" i="3" s="1"/>
  <c r="F65" i="3" s="1"/>
  <c r="D64" i="2"/>
  <c r="D49" i="4"/>
  <c r="D44" i="5" s="1"/>
  <c r="F43" i="2"/>
  <c r="G43" i="2" s="1"/>
  <c r="E49" i="4" l="1"/>
  <c r="E44" i="5"/>
  <c r="J49" i="4"/>
  <c r="K49" i="4" s="1"/>
  <c r="G65" i="3"/>
  <c r="H65" i="3" s="1"/>
  <c r="D66" i="3" l="1"/>
  <c r="D65" i="2"/>
  <c r="H49" i="4"/>
  <c r="F44" i="5"/>
  <c r="G44" i="5" s="1"/>
  <c r="J44" i="5" s="1"/>
  <c r="K44" i="5" s="1"/>
  <c r="E66" i="3"/>
  <c r="F66" i="3" s="1"/>
  <c r="D50" i="4" l="1"/>
  <c r="D45" i="5" s="1"/>
  <c r="G66" i="3"/>
  <c r="H66" i="3" s="1"/>
  <c r="F44" i="2"/>
  <c r="G44" i="2" s="1"/>
  <c r="D67" i="3" l="1"/>
  <c r="E67" i="3" s="1"/>
  <c r="F67" i="3" s="1"/>
  <c r="D66" i="2"/>
  <c r="E50" i="4"/>
  <c r="J50" i="4"/>
  <c r="F45" i="5" s="1"/>
  <c r="E45" i="5"/>
  <c r="K50" i="4" l="1"/>
  <c r="H50" i="4"/>
  <c r="G45" i="5"/>
  <c r="J45" i="5" s="1"/>
  <c r="K45" i="5" s="1"/>
  <c r="G67" i="3"/>
  <c r="H67" i="3" s="1"/>
  <c r="D68" i="3" l="1"/>
  <c r="E68" i="3" s="1"/>
  <c r="F68" i="3" s="1"/>
  <c r="D67" i="2"/>
  <c r="D51" i="4"/>
  <c r="D46" i="5" s="1"/>
  <c r="F45" i="2"/>
  <c r="G45" i="2" s="1"/>
  <c r="J51" i="4" l="1"/>
  <c r="K51" i="4" s="1"/>
  <c r="E51" i="4"/>
  <c r="E46" i="5"/>
  <c r="G68" i="3"/>
  <c r="H68" i="3" s="1"/>
  <c r="D69" i="3" l="1"/>
  <c r="D68" i="2"/>
  <c r="F46" i="5"/>
  <c r="G46" i="5" s="1"/>
  <c r="J46" i="5" s="1"/>
  <c r="K46" i="5" s="1"/>
  <c r="H51" i="4"/>
  <c r="E69" i="3"/>
  <c r="F69" i="3" s="1"/>
  <c r="D52" i="4" l="1"/>
  <c r="D47" i="5" s="1"/>
  <c r="G69" i="3"/>
  <c r="H69" i="3" s="1"/>
  <c r="F46" i="2"/>
  <c r="G46" i="2" s="1"/>
  <c r="D70" i="3" l="1"/>
  <c r="E70" i="3" s="1"/>
  <c r="F70" i="3" s="1"/>
  <c r="D69" i="2"/>
  <c r="E52" i="4"/>
  <c r="J52" i="4"/>
  <c r="F47" i="5" s="1"/>
  <c r="H52" i="4"/>
  <c r="E47" i="5" l="1"/>
  <c r="G47" i="5" s="1"/>
  <c r="J47" i="5" s="1"/>
  <c r="K47" i="5" s="1"/>
  <c r="K52" i="4"/>
  <c r="G70" i="3"/>
  <c r="H70" i="3" s="1"/>
  <c r="D71" i="3" l="1"/>
  <c r="E71" i="3" s="1"/>
  <c r="F71" i="3" s="1"/>
  <c r="D70" i="2"/>
  <c r="D53" i="4"/>
  <c r="D48" i="5" s="1"/>
  <c r="F47" i="2"/>
  <c r="G47" i="2" s="1"/>
  <c r="J53" i="4" l="1"/>
  <c r="K53" i="4" s="1"/>
  <c r="E53" i="4"/>
  <c r="E48" i="5"/>
  <c r="G71" i="3"/>
  <c r="H71" i="3" s="1"/>
  <c r="D72" i="3" l="1"/>
  <c r="D71" i="2"/>
  <c r="F48" i="5"/>
  <c r="G48" i="5" s="1"/>
  <c r="J48" i="5" s="1"/>
  <c r="K48" i="5" s="1"/>
  <c r="H53" i="4"/>
  <c r="E72" i="3"/>
  <c r="F72" i="3" s="1"/>
  <c r="D54" i="4" l="1"/>
  <c r="D49" i="5" s="1"/>
  <c r="G72" i="3"/>
  <c r="H72" i="3" s="1"/>
  <c r="F48" i="2"/>
  <c r="G48" i="2" s="1"/>
  <c r="D73" i="3" l="1"/>
  <c r="D72" i="2"/>
  <c r="H54" i="4"/>
  <c r="E54" i="4"/>
  <c r="J54" i="4"/>
  <c r="K54" i="4" s="1"/>
  <c r="E73" i="3"/>
  <c r="F73" i="3" s="1"/>
  <c r="E49" i="5" l="1"/>
  <c r="F49" i="5"/>
  <c r="G73" i="3"/>
  <c r="H73" i="3" s="1"/>
  <c r="D74" i="3" l="1"/>
  <c r="D73" i="2"/>
  <c r="G49" i="5"/>
  <c r="J49" i="5" s="1"/>
  <c r="K49" i="5" s="1"/>
  <c r="D55" i="4"/>
  <c r="D50" i="5" s="1"/>
  <c r="E74" i="3"/>
  <c r="F74" i="3" s="1"/>
  <c r="F49" i="2"/>
  <c r="G49" i="2" s="1"/>
  <c r="J55" i="4" l="1"/>
  <c r="K55" i="4" s="1"/>
  <c r="E55" i="4"/>
  <c r="H55" i="4"/>
  <c r="G74" i="3"/>
  <c r="H74" i="3" s="1"/>
  <c r="D75" i="3" l="1"/>
  <c r="E75" i="3" s="1"/>
  <c r="F75" i="3" s="1"/>
  <c r="D74" i="2"/>
  <c r="F50" i="5"/>
  <c r="E50" i="5"/>
  <c r="G50" i="5" l="1"/>
  <c r="J50" i="5" s="1"/>
  <c r="K50" i="5" s="1"/>
  <c r="D56" i="4"/>
  <c r="D51" i="5" s="1"/>
  <c r="G75" i="3"/>
  <c r="H75" i="3" s="1"/>
  <c r="F50" i="2"/>
  <c r="G50" i="2" s="1"/>
  <c r="D76" i="3" l="1"/>
  <c r="E76" i="3" s="1"/>
  <c r="F76" i="3" s="1"/>
  <c r="D75" i="2"/>
  <c r="E56" i="4"/>
  <c r="J56" i="4"/>
  <c r="K56" i="4" s="1"/>
  <c r="E51" i="5"/>
  <c r="F51" i="5" l="1"/>
  <c r="G51" i="5" s="1"/>
  <c r="J51" i="5" s="1"/>
  <c r="K51" i="5" s="1"/>
  <c r="H56" i="4"/>
  <c r="G76" i="3"/>
  <c r="H76" i="3" s="1"/>
  <c r="J8" i="2"/>
  <c r="D77" i="3" l="1"/>
  <c r="E77" i="3" s="1"/>
  <c r="F77" i="3" s="1"/>
  <c r="D76" i="2"/>
  <c r="D57" i="4"/>
  <c r="D52" i="5" s="1"/>
  <c r="F51" i="2"/>
  <c r="G51" i="2" s="1"/>
  <c r="E57" i="4" l="1"/>
  <c r="E52" i="5"/>
  <c r="J57" i="4"/>
  <c r="K57" i="4" s="1"/>
  <c r="G77" i="3"/>
  <c r="H77" i="3" s="1"/>
  <c r="D78" i="3" l="1"/>
  <c r="D77" i="2"/>
  <c r="H57" i="4"/>
  <c r="F52" i="5"/>
  <c r="G52" i="5" s="1"/>
  <c r="J52" i="5" s="1"/>
  <c r="K52" i="5" s="1"/>
  <c r="E78" i="3"/>
  <c r="F78" i="3" s="1"/>
  <c r="D58" i="4" l="1"/>
  <c r="D53" i="5" s="1"/>
  <c r="G78" i="3"/>
  <c r="H78" i="3" s="1"/>
  <c r="F52" i="2"/>
  <c r="G52" i="2" l="1"/>
  <c r="L8" i="2" s="1"/>
  <c r="K8" i="2"/>
  <c r="D79" i="3"/>
  <c r="D78" i="2"/>
  <c r="H58" i="4"/>
  <c r="E58" i="4"/>
  <c r="J58" i="4"/>
  <c r="K58" i="4" s="1"/>
  <c r="E79" i="3"/>
  <c r="F79" i="3" s="1"/>
  <c r="E53" i="5" l="1"/>
  <c r="F53" i="5"/>
  <c r="G79" i="3"/>
  <c r="H79" i="3" s="1"/>
  <c r="D80" i="3" l="1"/>
  <c r="D79" i="2"/>
  <c r="G53" i="5"/>
  <c r="J53" i="5" s="1"/>
  <c r="K53" i="5" s="1"/>
  <c r="D59" i="4"/>
  <c r="D54" i="5" s="1"/>
  <c r="E80" i="3"/>
  <c r="F80" i="3" s="1"/>
  <c r="F53" i="2"/>
  <c r="G53" i="2" s="1"/>
  <c r="J59" i="4" l="1"/>
  <c r="K59" i="4" s="1"/>
  <c r="E54" i="5"/>
  <c r="E59" i="4"/>
  <c r="G80" i="3"/>
  <c r="H80" i="3" s="1"/>
  <c r="D81" i="3" l="1"/>
  <c r="E81" i="3" s="1"/>
  <c r="F81" i="3" s="1"/>
  <c r="D80" i="2"/>
  <c r="H59" i="4"/>
  <c r="F54" i="5"/>
  <c r="G54" i="5" s="1"/>
  <c r="J54" i="5" s="1"/>
  <c r="K54" i="5" s="1"/>
  <c r="D60" i="4" l="1"/>
  <c r="D55" i="5" s="1"/>
  <c r="G81" i="3"/>
  <c r="H81" i="3" s="1"/>
  <c r="F54" i="2"/>
  <c r="G54" i="2" s="1"/>
  <c r="D82" i="3" l="1"/>
  <c r="E82" i="3" s="1"/>
  <c r="F82" i="3" s="1"/>
  <c r="D81" i="2"/>
  <c r="E60" i="4"/>
  <c r="E55" i="5"/>
  <c r="J60" i="4"/>
  <c r="K60" i="4" s="1"/>
  <c r="H60" i="4" l="1"/>
  <c r="F55" i="5"/>
  <c r="G55" i="5" s="1"/>
  <c r="J55" i="5" s="1"/>
  <c r="K55" i="5" s="1"/>
  <c r="G82" i="3"/>
  <c r="H82" i="3" s="1"/>
  <c r="D83" i="3" l="1"/>
  <c r="E83" i="3" s="1"/>
  <c r="F83" i="3" s="1"/>
  <c r="D82" i="2"/>
  <c r="D61" i="4"/>
  <c r="D56" i="5" s="1"/>
  <c r="F55" i="2"/>
  <c r="G55" i="2" s="1"/>
  <c r="E61" i="4" l="1"/>
  <c r="J61" i="4"/>
  <c r="F56" i="5" s="1"/>
  <c r="H61" i="4"/>
  <c r="G83" i="3"/>
  <c r="H83" i="3" s="1"/>
  <c r="D84" i="3" l="1"/>
  <c r="D83" i="2"/>
  <c r="K61" i="4"/>
  <c r="E56" i="5"/>
  <c r="G56" i="5" s="1"/>
  <c r="J56" i="5" s="1"/>
  <c r="K56" i="5" s="1"/>
  <c r="E84" i="3"/>
  <c r="F84" i="3" s="1"/>
  <c r="D62" i="4" l="1"/>
  <c r="D57" i="5" s="1"/>
  <c r="G84" i="3"/>
  <c r="H84" i="3" s="1"/>
  <c r="F56" i="2"/>
  <c r="G56" i="2" s="1"/>
  <c r="D85" i="3" l="1"/>
  <c r="E85" i="3" s="1"/>
  <c r="F85" i="3" s="1"/>
  <c r="D84" i="2"/>
  <c r="E62" i="4"/>
  <c r="H62" i="4"/>
  <c r="J62" i="4"/>
  <c r="F57" i="5" s="1"/>
  <c r="K62" i="4" l="1"/>
  <c r="E57" i="5"/>
  <c r="G57" i="5" s="1"/>
  <c r="J57" i="5" s="1"/>
  <c r="K57" i="5" s="1"/>
  <c r="G85" i="3"/>
  <c r="H85" i="3" s="1"/>
  <c r="D86" i="3" l="1"/>
  <c r="E86" i="3" s="1"/>
  <c r="F86" i="3" s="1"/>
  <c r="D85" i="2"/>
  <c r="D63" i="4"/>
  <c r="D58" i="5" s="1"/>
  <c r="F57" i="2"/>
  <c r="G57" i="2" s="1"/>
  <c r="J63" i="4" l="1"/>
  <c r="K63" i="4" s="1"/>
  <c r="E63" i="4"/>
  <c r="H63" i="4"/>
  <c r="G86" i="3"/>
  <c r="H86" i="3" s="1"/>
  <c r="D87" i="3" l="1"/>
  <c r="D86" i="2"/>
  <c r="F58" i="5"/>
  <c r="E58" i="5"/>
  <c r="E87" i="3"/>
  <c r="F87" i="3" s="1"/>
  <c r="G58" i="5" l="1"/>
  <c r="J58" i="5" s="1"/>
  <c r="K58" i="5" s="1"/>
  <c r="D64" i="4"/>
  <c r="D59" i="5" s="1"/>
  <c r="G87" i="3"/>
  <c r="H87" i="3" s="1"/>
  <c r="F58" i="2"/>
  <c r="G58" i="2" s="1"/>
  <c r="D88" i="3" l="1"/>
  <c r="E88" i="3" s="1"/>
  <c r="F88" i="3" s="1"/>
  <c r="D87" i="2"/>
  <c r="H64" i="4"/>
  <c r="J64" i="4"/>
  <c r="K64" i="4" s="1"/>
  <c r="E64" i="4"/>
  <c r="E59" i="5" l="1"/>
  <c r="F59" i="5"/>
  <c r="G88" i="3"/>
  <c r="H88" i="3" s="1"/>
  <c r="D89" i="3" l="1"/>
  <c r="E89" i="3" s="1"/>
  <c r="F89" i="3" s="1"/>
  <c r="D88" i="2"/>
  <c r="G59" i="5"/>
  <c r="J59" i="5" s="1"/>
  <c r="K59" i="5" s="1"/>
  <c r="D65" i="4"/>
  <c r="D60" i="5" s="1"/>
  <c r="F59" i="2"/>
  <c r="G59" i="2" s="1"/>
  <c r="H65" i="4" l="1"/>
  <c r="J65" i="4"/>
  <c r="F60" i="5" s="1"/>
  <c r="E65" i="4"/>
  <c r="G89" i="3"/>
  <c r="H89" i="3" s="1"/>
  <c r="D90" i="3" l="1"/>
  <c r="D89" i="2"/>
  <c r="E60" i="5"/>
  <c r="G60" i="5" s="1"/>
  <c r="J60" i="5" s="1"/>
  <c r="K60" i="5" s="1"/>
  <c r="K65" i="4"/>
  <c r="E90" i="3"/>
  <c r="F90" i="3" s="1"/>
  <c r="D66" i="4" l="1"/>
  <c r="D61" i="5" s="1"/>
  <c r="G90" i="3"/>
  <c r="H90" i="3" s="1"/>
  <c r="F60" i="2"/>
  <c r="G60" i="2" s="1"/>
  <c r="D91" i="3" l="1"/>
  <c r="E91" i="3" s="1"/>
  <c r="F91" i="3" s="1"/>
  <c r="D90" i="2"/>
  <c r="H66" i="4"/>
  <c r="J66" i="4"/>
  <c r="F61" i="5" s="1"/>
  <c r="E66" i="4"/>
  <c r="E61" i="5" l="1"/>
  <c r="G61" i="5" s="1"/>
  <c r="J61" i="5" s="1"/>
  <c r="K61" i="5" s="1"/>
  <c r="K66" i="4"/>
  <c r="G91" i="3"/>
  <c r="H91" i="3" s="1"/>
  <c r="D92" i="3" l="1"/>
  <c r="E92" i="3" s="1"/>
  <c r="F92" i="3" s="1"/>
  <c r="D91" i="2"/>
  <c r="D67" i="4"/>
  <c r="D62" i="5" s="1"/>
  <c r="F61" i="2"/>
  <c r="G61" i="2" s="1"/>
  <c r="H67" i="4" l="1"/>
  <c r="E67" i="4"/>
  <c r="J67" i="4"/>
  <c r="K67" i="4" s="1"/>
  <c r="G92" i="3"/>
  <c r="H92" i="3" s="1"/>
  <c r="D93" i="3" l="1"/>
  <c r="D92" i="2"/>
  <c r="E62" i="5"/>
  <c r="F62" i="5"/>
  <c r="E93" i="3"/>
  <c r="F93" i="3" s="1"/>
  <c r="G62" i="5" l="1"/>
  <c r="J62" i="5" s="1"/>
  <c r="K62" i="5" s="1"/>
  <c r="D68" i="4"/>
  <c r="D63" i="5" s="1"/>
  <c r="G93" i="3"/>
  <c r="H93" i="3" s="1"/>
  <c r="F62" i="2"/>
  <c r="G62" i="2" s="1"/>
  <c r="D94" i="3" l="1"/>
  <c r="D93" i="2"/>
  <c r="H68" i="4"/>
  <c r="E68" i="4"/>
  <c r="J68" i="4"/>
  <c r="F63" i="5" s="1"/>
  <c r="E94" i="3"/>
  <c r="F94" i="3" s="1"/>
  <c r="E63" i="5" l="1"/>
  <c r="G63" i="5" s="1"/>
  <c r="J63" i="5" s="1"/>
  <c r="K63" i="5" s="1"/>
  <c r="K68" i="4"/>
  <c r="G94" i="3"/>
  <c r="H94" i="3" s="1"/>
  <c r="D95" i="3" l="1"/>
  <c r="E95" i="3" s="1"/>
  <c r="F95" i="3" s="1"/>
  <c r="D94" i="2"/>
  <c r="D69" i="4"/>
  <c r="D64" i="5" s="1"/>
  <c r="F63" i="2"/>
  <c r="G63" i="2" s="1"/>
  <c r="J69" i="4" l="1"/>
  <c r="K69" i="4" s="1"/>
  <c r="E69" i="4"/>
  <c r="H69" i="4"/>
  <c r="G95" i="3"/>
  <c r="H95" i="3" s="1"/>
  <c r="D96" i="3" l="1"/>
  <c r="D95" i="2"/>
  <c r="F64" i="5"/>
  <c r="E64" i="5"/>
  <c r="E96" i="3"/>
  <c r="F96" i="3" s="1"/>
  <c r="J9" i="2"/>
  <c r="G64" i="5" l="1"/>
  <c r="J64" i="5" s="1"/>
  <c r="K64" i="5" s="1"/>
  <c r="D70" i="4"/>
  <c r="D65" i="5" s="1"/>
  <c r="G96" i="3"/>
  <c r="H96" i="3" s="1"/>
  <c r="F64" i="2"/>
  <c r="D97" i="3" l="1"/>
  <c r="E97" i="3" s="1"/>
  <c r="F97" i="3" s="1"/>
  <c r="D96" i="2"/>
  <c r="G64" i="2"/>
  <c r="L9" i="2" s="1"/>
  <c r="K9" i="2"/>
  <c r="J70" i="4"/>
  <c r="K70" i="4" s="1"/>
  <c r="E70" i="4"/>
  <c r="H70" i="4"/>
  <c r="F65" i="5" l="1"/>
  <c r="E65" i="5"/>
  <c r="G97" i="3"/>
  <c r="H97" i="3" s="1"/>
  <c r="D98" i="3" l="1"/>
  <c r="D97" i="2"/>
  <c r="G65" i="5"/>
  <c r="J65" i="5" s="1"/>
  <c r="K65" i="5" s="1"/>
  <c r="D71" i="4"/>
  <c r="D66" i="5" s="1"/>
  <c r="E98" i="3"/>
  <c r="F98" i="3" s="1"/>
  <c r="F65" i="2"/>
  <c r="G65" i="2" s="1"/>
  <c r="E71" i="4" l="1"/>
  <c r="J71" i="4"/>
  <c r="F66" i="5" s="1"/>
  <c r="E66" i="5"/>
  <c r="G98" i="3"/>
  <c r="H98" i="3" s="1"/>
  <c r="D99" i="3" l="1"/>
  <c r="D98" i="2"/>
  <c r="K71" i="4"/>
  <c r="H71" i="4"/>
  <c r="G66" i="5"/>
  <c r="J66" i="5" s="1"/>
  <c r="K66" i="5" s="1"/>
  <c r="E99" i="3"/>
  <c r="F99" i="3" s="1"/>
  <c r="D72" i="4" l="1"/>
  <c r="D67" i="5" s="1"/>
  <c r="G99" i="3"/>
  <c r="H99" i="3" s="1"/>
  <c r="F66" i="2"/>
  <c r="G66" i="2" s="1"/>
  <c r="D100" i="3" l="1"/>
  <c r="D99" i="2"/>
  <c r="J72" i="4"/>
  <c r="K72" i="4" s="1"/>
  <c r="E72" i="4"/>
  <c r="H72" i="4"/>
  <c r="E100" i="3"/>
  <c r="F100" i="3" s="1"/>
  <c r="E67" i="5" l="1"/>
  <c r="F67" i="5"/>
  <c r="G100" i="3"/>
  <c r="H100" i="3" s="1"/>
  <c r="D101" i="3" l="1"/>
  <c r="D100" i="2"/>
  <c r="G67" i="5"/>
  <c r="J67" i="5" s="1"/>
  <c r="K67" i="5" s="1"/>
  <c r="D73" i="4"/>
  <c r="D68" i="5" s="1"/>
  <c r="E101" i="3"/>
  <c r="F101" i="3" s="1"/>
  <c r="F67" i="2"/>
  <c r="G67" i="2" s="1"/>
  <c r="H73" i="4" l="1"/>
  <c r="J73" i="4"/>
  <c r="K73" i="4" s="1"/>
  <c r="E73" i="4"/>
  <c r="G101" i="3"/>
  <c r="H101" i="3" s="1"/>
  <c r="D102" i="3" l="1"/>
  <c r="E102" i="3" s="1"/>
  <c r="F102" i="3" s="1"/>
  <c r="D101" i="2"/>
  <c r="E68" i="5"/>
  <c r="F68" i="5"/>
  <c r="G68" i="5" l="1"/>
  <c r="J68" i="5" s="1"/>
  <c r="K68" i="5" s="1"/>
  <c r="D74" i="4"/>
  <c r="D69" i="5" s="1"/>
  <c r="G102" i="3"/>
  <c r="H102" i="3" s="1"/>
  <c r="F68" i="2"/>
  <c r="G68" i="2" s="1"/>
  <c r="D103" i="3" l="1"/>
  <c r="D102" i="2"/>
  <c r="E74" i="4"/>
  <c r="H74" i="4"/>
  <c r="J74" i="4"/>
  <c r="K74" i="4" s="1"/>
  <c r="E103" i="3"/>
  <c r="F103" i="3" s="1"/>
  <c r="E69" i="5" l="1"/>
  <c r="F69" i="5"/>
  <c r="G103" i="3"/>
  <c r="H103" i="3" s="1"/>
  <c r="D104" i="3" l="1"/>
  <c r="E104" i="3" s="1"/>
  <c r="F104" i="3" s="1"/>
  <c r="D103" i="2"/>
  <c r="G69" i="5"/>
  <c r="J69" i="5" s="1"/>
  <c r="K69" i="5" s="1"/>
  <c r="D75" i="4"/>
  <c r="D70" i="5" s="1"/>
  <c r="F69" i="2"/>
  <c r="G69" i="2" s="1"/>
  <c r="J75" i="4" l="1"/>
  <c r="F70" i="5" s="1"/>
  <c r="E75" i="4"/>
  <c r="E70" i="5"/>
  <c r="G104" i="3"/>
  <c r="H104" i="3" s="1"/>
  <c r="D105" i="3" l="1"/>
  <c r="D104" i="2"/>
  <c r="K75" i="4"/>
  <c r="H75" i="4"/>
  <c r="G70" i="5"/>
  <c r="J70" i="5" s="1"/>
  <c r="K70" i="5" s="1"/>
  <c r="E105" i="3"/>
  <c r="F105" i="3" s="1"/>
  <c r="D76" i="4" l="1"/>
  <c r="D71" i="5" s="1"/>
  <c r="G105" i="3"/>
  <c r="H105" i="3" s="1"/>
  <c r="F70" i="2"/>
  <c r="G70" i="2" s="1"/>
  <c r="D106" i="3" l="1"/>
  <c r="D105" i="2"/>
  <c r="E76" i="4"/>
  <c r="E71" i="5"/>
  <c r="J76" i="4"/>
  <c r="F71" i="5" s="1"/>
  <c r="E106" i="3"/>
  <c r="F106" i="3" s="1"/>
  <c r="H76" i="4" l="1"/>
  <c r="K76" i="4"/>
  <c r="G71" i="5"/>
  <c r="J71" i="5" s="1"/>
  <c r="K71" i="5" s="1"/>
  <c r="G106" i="3"/>
  <c r="H106" i="3" s="1"/>
  <c r="D107" i="3" l="1"/>
  <c r="E107" i="3" s="1"/>
  <c r="F107" i="3" s="1"/>
  <c r="D106" i="2"/>
  <c r="D77" i="4"/>
  <c r="D72" i="5" s="1"/>
  <c r="F71" i="2"/>
  <c r="G71" i="2" s="1"/>
  <c r="J77" i="4" l="1"/>
  <c r="K77" i="4" s="1"/>
  <c r="E77" i="4"/>
  <c r="H77" i="4"/>
  <c r="G107" i="3"/>
  <c r="H107" i="3" s="1"/>
  <c r="D108" i="3" l="1"/>
  <c r="E108" i="3" s="1"/>
  <c r="F108" i="3" s="1"/>
  <c r="D107" i="2"/>
  <c r="F72" i="5"/>
  <c r="E72" i="5"/>
  <c r="G72" i="5" l="1"/>
  <c r="J72" i="5" s="1"/>
  <c r="K72" i="5" s="1"/>
  <c r="D78" i="4"/>
  <c r="D73" i="5" s="1"/>
  <c r="G108" i="3"/>
  <c r="H108" i="3" s="1"/>
  <c r="F72" i="2"/>
  <c r="G72" i="2" s="1"/>
  <c r="D109" i="3" l="1"/>
  <c r="E109" i="3" s="1"/>
  <c r="F109" i="3" s="1"/>
  <c r="D108" i="2"/>
  <c r="E78" i="4"/>
  <c r="E73" i="5"/>
  <c r="J78" i="4"/>
  <c r="F73" i="5" s="1"/>
  <c r="K78" i="4" l="1"/>
  <c r="H78" i="4"/>
  <c r="G73" i="5"/>
  <c r="J73" i="5" s="1"/>
  <c r="K73" i="5" s="1"/>
  <c r="G109" i="3"/>
  <c r="H109" i="3" s="1"/>
  <c r="D110" i="3" l="1"/>
  <c r="E110" i="3" s="1"/>
  <c r="F110" i="3" s="1"/>
  <c r="D109" i="2"/>
  <c r="D79" i="4"/>
  <c r="D74" i="5" s="1"/>
  <c r="F73" i="2"/>
  <c r="G73" i="2" s="1"/>
  <c r="J79" i="4" l="1"/>
  <c r="K79" i="4" s="1"/>
  <c r="E79" i="4"/>
  <c r="H79" i="4"/>
  <c r="G110" i="3"/>
  <c r="H110" i="3" s="1"/>
  <c r="D111" i="3" l="1"/>
  <c r="E111" i="3" s="1"/>
  <c r="F111" i="3" s="1"/>
  <c r="D110" i="2"/>
  <c r="E74" i="5"/>
  <c r="F74" i="5"/>
  <c r="G74" i="5" l="1"/>
  <c r="J74" i="5" s="1"/>
  <c r="K74" i="5" s="1"/>
  <c r="D80" i="4"/>
  <c r="D75" i="5" s="1"/>
  <c r="G111" i="3"/>
  <c r="H111" i="3" s="1"/>
  <c r="F74" i="2"/>
  <c r="G74" i="2" s="1"/>
  <c r="D112" i="3" l="1"/>
  <c r="D111" i="2"/>
  <c r="E75" i="5"/>
  <c r="E80" i="4"/>
  <c r="J80" i="4"/>
  <c r="K80" i="4" s="1"/>
  <c r="E112" i="3"/>
  <c r="F112" i="3" s="1"/>
  <c r="F75" i="5" l="1"/>
  <c r="G75" i="5" s="1"/>
  <c r="J75" i="5" s="1"/>
  <c r="K75" i="5" s="1"/>
  <c r="H80" i="4"/>
  <c r="G112" i="3"/>
  <c r="H112" i="3" s="1"/>
  <c r="D113" i="3" l="1"/>
  <c r="E113" i="3" s="1"/>
  <c r="F113" i="3" s="1"/>
  <c r="D112" i="2"/>
  <c r="D81" i="4"/>
  <c r="D76" i="5" s="1"/>
  <c r="F75" i="2"/>
  <c r="G75" i="2" s="1"/>
  <c r="J81" i="4" l="1"/>
  <c r="K81" i="4" s="1"/>
  <c r="E81" i="4"/>
  <c r="H81" i="4"/>
  <c r="G113" i="3"/>
  <c r="H113" i="3" s="1"/>
  <c r="D114" i="3" l="1"/>
  <c r="E114" i="3" s="1"/>
  <c r="F114" i="3" s="1"/>
  <c r="D113" i="2"/>
  <c r="E76" i="5"/>
  <c r="F76" i="5"/>
  <c r="J10" i="2"/>
  <c r="G76" i="5" l="1"/>
  <c r="J76" i="5" s="1"/>
  <c r="K76" i="5" s="1"/>
  <c r="D82" i="4"/>
  <c r="D77" i="5" s="1"/>
  <c r="G114" i="3"/>
  <c r="H114" i="3" s="1"/>
  <c r="F76" i="2"/>
  <c r="G76" i="2" l="1"/>
  <c r="L10" i="2" s="1"/>
  <c r="K10" i="2"/>
  <c r="D115" i="3"/>
  <c r="E115" i="3" s="1"/>
  <c r="F115" i="3" s="1"/>
  <c r="D114" i="2"/>
  <c r="E82" i="4"/>
  <c r="H82" i="4"/>
  <c r="J82" i="4"/>
  <c r="K82" i="4" s="1"/>
  <c r="E77" i="5" l="1"/>
  <c r="F77" i="5"/>
  <c r="G115" i="3"/>
  <c r="H115" i="3" s="1"/>
  <c r="D116" i="3" l="1"/>
  <c r="D115" i="2"/>
  <c r="G77" i="5"/>
  <c r="J77" i="5" s="1"/>
  <c r="K77" i="5" s="1"/>
  <c r="D83" i="4"/>
  <c r="D78" i="5" s="1"/>
  <c r="E116" i="3"/>
  <c r="F116" i="3" s="1"/>
  <c r="F77" i="2"/>
  <c r="G77" i="2" s="1"/>
  <c r="E83" i="4" l="1"/>
  <c r="J83" i="4"/>
  <c r="F78" i="5" s="1"/>
  <c r="H83" i="4"/>
  <c r="G116" i="3"/>
  <c r="H116" i="3" s="1"/>
  <c r="D117" i="3" l="1"/>
  <c r="D116" i="2"/>
  <c r="K83" i="4"/>
  <c r="E78" i="5"/>
  <c r="G78" i="5" s="1"/>
  <c r="J78" i="5" s="1"/>
  <c r="K78" i="5" s="1"/>
  <c r="E117" i="3"/>
  <c r="F117" i="3" s="1"/>
  <c r="D84" i="4" l="1"/>
  <c r="D79" i="5" s="1"/>
  <c r="G117" i="3"/>
  <c r="H117" i="3" s="1"/>
  <c r="F78" i="2"/>
  <c r="G78" i="2" s="1"/>
  <c r="D118" i="3" l="1"/>
  <c r="D117" i="2"/>
  <c r="J84" i="4"/>
  <c r="K84" i="4" s="1"/>
  <c r="E84" i="4"/>
  <c r="H84" i="4"/>
  <c r="E118" i="3"/>
  <c r="F118" i="3" s="1"/>
  <c r="E79" i="5" l="1"/>
  <c r="F79" i="5"/>
  <c r="G118" i="3"/>
  <c r="H118" i="3" s="1"/>
  <c r="D119" i="3" l="1"/>
  <c r="D118" i="2"/>
  <c r="G79" i="5"/>
  <c r="J79" i="5" s="1"/>
  <c r="K79" i="5" s="1"/>
  <c r="D85" i="4"/>
  <c r="D80" i="5" s="1"/>
  <c r="E119" i="3"/>
  <c r="F119" i="3" s="1"/>
  <c r="F79" i="2"/>
  <c r="G79" i="2" s="1"/>
  <c r="J85" i="4" l="1"/>
  <c r="K85" i="4" s="1"/>
  <c r="E85" i="4"/>
  <c r="H85" i="4"/>
  <c r="G119" i="3"/>
  <c r="H119" i="3" s="1"/>
  <c r="D120" i="3" l="1"/>
  <c r="E120" i="3" s="1"/>
  <c r="F120" i="3" s="1"/>
  <c r="D119" i="2"/>
  <c r="F80" i="5"/>
  <c r="E80" i="5"/>
  <c r="G80" i="5" l="1"/>
  <c r="J80" i="5" s="1"/>
  <c r="K80" i="5" s="1"/>
  <c r="D86" i="4"/>
  <c r="D81" i="5" s="1"/>
  <c r="G120" i="3"/>
  <c r="H120" i="3" s="1"/>
  <c r="F80" i="2"/>
  <c r="G80" i="2" s="1"/>
  <c r="D121" i="3" l="1"/>
  <c r="E121" i="3" s="1"/>
  <c r="F121" i="3" s="1"/>
  <c r="D120" i="2"/>
  <c r="E86" i="4"/>
  <c r="J86" i="4"/>
  <c r="K86" i="4" s="1"/>
  <c r="E81" i="5"/>
  <c r="F81" i="5" l="1"/>
  <c r="G81" i="5" s="1"/>
  <c r="J81" i="5" s="1"/>
  <c r="K81" i="5" s="1"/>
  <c r="H86" i="4"/>
  <c r="G121" i="3"/>
  <c r="H121" i="3" s="1"/>
  <c r="D122" i="3" l="1"/>
  <c r="E122" i="3" s="1"/>
  <c r="F122" i="3" s="1"/>
  <c r="D121" i="2"/>
  <c r="D87" i="4"/>
  <c r="D82" i="5" s="1"/>
  <c r="F81" i="2"/>
  <c r="G81" i="2" s="1"/>
  <c r="H87" i="4" l="1"/>
  <c r="J87" i="4"/>
  <c r="K87" i="4" s="1"/>
  <c r="E87" i="4"/>
  <c r="G122" i="3"/>
  <c r="H122" i="3" s="1"/>
  <c r="D123" i="3" l="1"/>
  <c r="D122" i="2"/>
  <c r="E82" i="5"/>
  <c r="F82" i="5"/>
  <c r="E123" i="3"/>
  <c r="F123" i="3" s="1"/>
  <c r="G82" i="5" l="1"/>
  <c r="J82" i="5" s="1"/>
  <c r="K82" i="5" s="1"/>
  <c r="D88" i="4"/>
  <c r="D83" i="5" s="1"/>
  <c r="G123" i="3"/>
  <c r="H123" i="3" s="1"/>
  <c r="F82" i="2"/>
  <c r="G82" i="2" s="1"/>
  <c r="D124" i="3" l="1"/>
  <c r="E124" i="3" s="1"/>
  <c r="F124" i="3" s="1"/>
  <c r="D123" i="2"/>
  <c r="E83" i="5"/>
  <c r="E88" i="4"/>
  <c r="J88" i="4"/>
  <c r="K88" i="4" s="1"/>
  <c r="H88" i="4" l="1"/>
  <c r="F83" i="5"/>
  <c r="G83" i="5" s="1"/>
  <c r="J83" i="5" s="1"/>
  <c r="K83" i="5" s="1"/>
  <c r="G124" i="3"/>
  <c r="H124" i="3" s="1"/>
  <c r="D125" i="3" l="1"/>
  <c r="E125" i="3" s="1"/>
  <c r="F125" i="3" s="1"/>
  <c r="D124" i="2"/>
  <c r="D89" i="4"/>
  <c r="D84" i="5" s="1"/>
  <c r="F83" i="2"/>
  <c r="G83" i="2" s="1"/>
  <c r="J89" i="4" l="1"/>
  <c r="K89" i="4" s="1"/>
  <c r="E89" i="4"/>
  <c r="H89" i="4"/>
  <c r="G125" i="3"/>
  <c r="H125" i="3" s="1"/>
  <c r="D126" i="3" l="1"/>
  <c r="D125" i="2"/>
  <c r="F84" i="5"/>
  <c r="E84" i="5"/>
  <c r="E126" i="3"/>
  <c r="F126" i="3" s="1"/>
  <c r="G84" i="5" l="1"/>
  <c r="J84" i="5" s="1"/>
  <c r="K84" i="5" s="1"/>
  <c r="D90" i="4"/>
  <c r="D85" i="5" s="1"/>
  <c r="G126" i="3"/>
  <c r="H126" i="3" s="1"/>
  <c r="F84" i="2"/>
  <c r="G84" i="2" s="1"/>
  <c r="D127" i="3" l="1"/>
  <c r="E127" i="3" s="1"/>
  <c r="F127" i="3" s="1"/>
  <c r="D126" i="2"/>
  <c r="E90" i="4"/>
  <c r="H90" i="4"/>
  <c r="J90" i="4"/>
  <c r="F85" i="5" s="1"/>
  <c r="K90" i="4" l="1"/>
  <c r="E85" i="5"/>
  <c r="G85" i="5" s="1"/>
  <c r="J85" i="5" s="1"/>
  <c r="K85" i="5" s="1"/>
  <c r="G127" i="3"/>
  <c r="H127" i="3" s="1"/>
  <c r="D128" i="3" l="1"/>
  <c r="E128" i="3" s="1"/>
  <c r="F128" i="3" s="1"/>
  <c r="D127" i="2"/>
  <c r="D91" i="4"/>
  <c r="D86" i="5" s="1"/>
  <c r="F85" i="2"/>
  <c r="G85" i="2" s="1"/>
  <c r="J91" i="4" l="1"/>
  <c r="K91" i="4" s="1"/>
  <c r="E91" i="4"/>
  <c r="E86" i="5"/>
  <c r="G128" i="3"/>
  <c r="H128" i="3" s="1"/>
  <c r="D129" i="3" l="1"/>
  <c r="E129" i="3" s="1"/>
  <c r="F129" i="3" s="1"/>
  <c r="D128" i="2"/>
  <c r="H91" i="4"/>
  <c r="F86" i="5"/>
  <c r="G86" i="5" s="1"/>
  <c r="J86" i="5" s="1"/>
  <c r="K86" i="5" s="1"/>
  <c r="D92" i="4" l="1"/>
  <c r="D87" i="5" s="1"/>
  <c r="G129" i="3"/>
  <c r="H129" i="3" s="1"/>
  <c r="F86" i="2"/>
  <c r="G86" i="2" s="1"/>
  <c r="D130" i="3" l="1"/>
  <c r="E130" i="3" s="1"/>
  <c r="F130" i="3" s="1"/>
  <c r="D129" i="2"/>
  <c r="E92" i="4"/>
  <c r="E87" i="5"/>
  <c r="J92" i="4"/>
  <c r="K92" i="4" s="1"/>
  <c r="F87" i="5" l="1"/>
  <c r="G87" i="5" s="1"/>
  <c r="J87" i="5" s="1"/>
  <c r="K87" i="5" s="1"/>
  <c r="H92" i="4"/>
  <c r="G130" i="3"/>
  <c r="H130" i="3" s="1"/>
  <c r="D131" i="3" l="1"/>
  <c r="E131" i="3" s="1"/>
  <c r="F131" i="3" s="1"/>
  <c r="D130" i="2"/>
  <c r="D93" i="4"/>
  <c r="D88" i="5" s="1"/>
  <c r="F87" i="2"/>
  <c r="G87" i="2" s="1"/>
  <c r="E93" i="4" l="1"/>
  <c r="J93" i="4"/>
  <c r="K93" i="4" s="1"/>
  <c r="H93" i="4"/>
  <c r="G131" i="3"/>
  <c r="H131" i="3" s="1"/>
  <c r="D132" i="3" l="1"/>
  <c r="E132" i="3" s="1"/>
  <c r="F132" i="3" s="1"/>
  <c r="D131" i="2"/>
  <c r="F88" i="5"/>
  <c r="E88" i="5"/>
  <c r="J11" i="2"/>
  <c r="G88" i="5" l="1"/>
  <c r="J88" i="5" s="1"/>
  <c r="K88" i="5" s="1"/>
  <c r="D94" i="4"/>
  <c r="D89" i="5" s="1"/>
  <c r="G132" i="3"/>
  <c r="H132" i="3" s="1"/>
  <c r="F88" i="2"/>
  <c r="G88" i="2" l="1"/>
  <c r="L11" i="2" s="1"/>
  <c r="K11" i="2"/>
  <c r="D133" i="3"/>
  <c r="E133" i="3" s="1"/>
  <c r="F133" i="3" s="1"/>
  <c r="D132" i="2"/>
  <c r="E94" i="4"/>
  <c r="E89" i="5"/>
  <c r="J94" i="4"/>
  <c r="F89" i="5" s="1"/>
  <c r="K94" i="4" l="1"/>
  <c r="H94" i="4"/>
  <c r="G89" i="5"/>
  <c r="J89" i="5" s="1"/>
  <c r="K89" i="5" s="1"/>
  <c r="G133" i="3"/>
  <c r="H133" i="3" s="1"/>
  <c r="D134" i="3" l="1"/>
  <c r="E134" i="3" s="1"/>
  <c r="F134" i="3" s="1"/>
  <c r="D133" i="2"/>
  <c r="D95" i="4"/>
  <c r="D90" i="5" s="1"/>
  <c r="F89" i="2"/>
  <c r="G89" i="2" s="1"/>
  <c r="J95" i="4" l="1"/>
  <c r="F90" i="5" s="1"/>
  <c r="E95" i="4"/>
  <c r="H95" i="4"/>
  <c r="G134" i="3"/>
  <c r="H134" i="3" s="1"/>
  <c r="D135" i="3" l="1"/>
  <c r="D134" i="2"/>
  <c r="K95" i="4"/>
  <c r="E90" i="5"/>
  <c r="G90" i="5" s="1"/>
  <c r="J90" i="5" s="1"/>
  <c r="K90" i="5" s="1"/>
  <c r="E135" i="3"/>
  <c r="F135" i="3" s="1"/>
  <c r="D96" i="4" l="1"/>
  <c r="D91" i="5" s="1"/>
  <c r="G135" i="3"/>
  <c r="H135" i="3" s="1"/>
  <c r="F90" i="2"/>
  <c r="G90" i="2" s="1"/>
  <c r="D136" i="3" l="1"/>
  <c r="D135" i="2"/>
  <c r="H96" i="4"/>
  <c r="E96" i="4"/>
  <c r="J96" i="4"/>
  <c r="F91" i="5" s="1"/>
  <c r="E136" i="3"/>
  <c r="F136" i="3" s="1"/>
  <c r="K96" i="4" l="1"/>
  <c r="E91" i="5"/>
  <c r="G91" i="5" s="1"/>
  <c r="J91" i="5" s="1"/>
  <c r="K91" i="5" s="1"/>
  <c r="G136" i="3"/>
  <c r="H136" i="3" s="1"/>
  <c r="D137" i="3" l="1"/>
  <c r="E137" i="3" s="1"/>
  <c r="F137" i="3" s="1"/>
  <c r="D136" i="2"/>
  <c r="D97" i="4"/>
  <c r="D92" i="5" s="1"/>
  <c r="F91" i="2"/>
  <c r="G91" i="2" s="1"/>
  <c r="J97" i="4" l="1"/>
  <c r="K97" i="4" s="1"/>
  <c r="E97" i="4"/>
  <c r="H97" i="4"/>
  <c r="G137" i="3"/>
  <c r="H137" i="3" s="1"/>
  <c r="D138" i="3" l="1"/>
  <c r="E138" i="3" s="1"/>
  <c r="F138" i="3" s="1"/>
  <c r="D137" i="2"/>
  <c r="F92" i="5"/>
  <c r="E92" i="5"/>
  <c r="G92" i="5" l="1"/>
  <c r="J92" i="5" s="1"/>
  <c r="K92" i="5" s="1"/>
  <c r="D98" i="4"/>
  <c r="D93" i="5" s="1"/>
  <c r="G138" i="3"/>
  <c r="H138" i="3" s="1"/>
  <c r="F92" i="2"/>
  <c r="G92" i="2" s="1"/>
  <c r="D139" i="3" l="1"/>
  <c r="E139" i="3" s="1"/>
  <c r="F139" i="3" s="1"/>
  <c r="D138" i="2"/>
  <c r="E98" i="4"/>
  <c r="E93" i="5"/>
  <c r="J98" i="4"/>
  <c r="F93" i="5" s="1"/>
  <c r="H98" i="4" l="1"/>
  <c r="K98" i="4"/>
  <c r="G93" i="5"/>
  <c r="J93" i="5" s="1"/>
  <c r="K93" i="5" s="1"/>
  <c r="G139" i="3"/>
  <c r="H139" i="3" s="1"/>
  <c r="D140" i="3" l="1"/>
  <c r="E140" i="3" s="1"/>
  <c r="F140" i="3" s="1"/>
  <c r="D139" i="2"/>
  <c r="D99" i="4"/>
  <c r="D94" i="5" s="1"/>
  <c r="F93" i="2"/>
  <c r="G93" i="2" s="1"/>
  <c r="J99" i="4" l="1"/>
  <c r="K99" i="4" s="1"/>
  <c r="E99" i="4"/>
  <c r="H99" i="4"/>
  <c r="G140" i="3"/>
  <c r="H140" i="3" s="1"/>
  <c r="D141" i="3" l="1"/>
  <c r="E141" i="3" s="1"/>
  <c r="F141" i="3" s="1"/>
  <c r="D140" i="2"/>
  <c r="F94" i="5"/>
  <c r="E94" i="5"/>
  <c r="G94" i="5" l="1"/>
  <c r="J94" i="5" s="1"/>
  <c r="K94" i="5" s="1"/>
  <c r="D100" i="4"/>
  <c r="D95" i="5" s="1"/>
  <c r="G141" i="3"/>
  <c r="H141" i="3" s="1"/>
  <c r="F94" i="2"/>
  <c r="G94" i="2" s="1"/>
  <c r="D142" i="3" l="1"/>
  <c r="E142" i="3" s="1"/>
  <c r="F142" i="3" s="1"/>
  <c r="D141" i="2"/>
  <c r="E100" i="4"/>
  <c r="H100" i="4"/>
  <c r="J100" i="4"/>
  <c r="K100" i="4" s="1"/>
  <c r="F95" i="5" l="1"/>
  <c r="E95" i="5"/>
  <c r="G142" i="3"/>
  <c r="H142" i="3" s="1"/>
  <c r="D143" i="3" l="1"/>
  <c r="D142" i="2"/>
  <c r="G95" i="5"/>
  <c r="J95" i="5" s="1"/>
  <c r="K95" i="5" s="1"/>
  <c r="D101" i="4"/>
  <c r="D96" i="5" s="1"/>
  <c r="E143" i="3"/>
  <c r="F143" i="3" s="1"/>
  <c r="F95" i="2"/>
  <c r="G95" i="2" s="1"/>
  <c r="J101" i="4" l="1"/>
  <c r="K101" i="4" s="1"/>
  <c r="E101" i="4"/>
  <c r="H101" i="4"/>
  <c r="G143" i="3"/>
  <c r="H143" i="3" s="1"/>
  <c r="D144" i="3" l="1"/>
  <c r="E144" i="3" s="1"/>
  <c r="F144" i="3" s="1"/>
  <c r="D143" i="2"/>
  <c r="F96" i="5"/>
  <c r="E96" i="5"/>
  <c r="G96" i="5" l="1"/>
  <c r="J96" i="5" s="1"/>
  <c r="K96" i="5" s="1"/>
  <c r="D102" i="4"/>
  <c r="D97" i="5" s="1"/>
  <c r="G144" i="3"/>
  <c r="H144" i="3" s="1"/>
  <c r="F96" i="2"/>
  <c r="G96" i="2" s="1"/>
  <c r="D145" i="3" l="1"/>
  <c r="D144" i="2"/>
  <c r="E102" i="4"/>
  <c r="H102" i="4"/>
  <c r="J102" i="4"/>
  <c r="F97" i="5" s="1"/>
  <c r="E145" i="3"/>
  <c r="F145" i="3" s="1"/>
  <c r="K102" i="4" l="1"/>
  <c r="E97" i="5"/>
  <c r="G97" i="5" s="1"/>
  <c r="J97" i="5" s="1"/>
  <c r="K97" i="5" s="1"/>
  <c r="G145" i="3"/>
  <c r="H145" i="3" s="1"/>
  <c r="D146" i="3" l="1"/>
  <c r="E146" i="3" s="1"/>
  <c r="F146" i="3" s="1"/>
  <c r="D145" i="2"/>
  <c r="D103" i="4"/>
  <c r="D98" i="5" s="1"/>
  <c r="F97" i="2"/>
  <c r="G97" i="2" s="1"/>
  <c r="J103" i="4" l="1"/>
  <c r="K103" i="4" s="1"/>
  <c r="E103" i="4"/>
  <c r="H103" i="4"/>
  <c r="G146" i="3"/>
  <c r="H146" i="3" s="1"/>
  <c r="D147" i="3" l="1"/>
  <c r="E147" i="3" s="1"/>
  <c r="F147" i="3" s="1"/>
  <c r="D146" i="2"/>
  <c r="E98" i="5"/>
  <c r="F98" i="5"/>
  <c r="G98" i="5" l="1"/>
  <c r="J98" i="5" s="1"/>
  <c r="K98" i="5" s="1"/>
  <c r="D104" i="4"/>
  <c r="D99" i="5" s="1"/>
  <c r="G147" i="3"/>
  <c r="H147" i="3" s="1"/>
  <c r="F98" i="2"/>
  <c r="G98" i="2" s="1"/>
  <c r="D148" i="3" l="1"/>
  <c r="E148" i="3" s="1"/>
  <c r="F148" i="3" s="1"/>
  <c r="D147" i="2"/>
  <c r="E104" i="4"/>
  <c r="H104" i="4"/>
  <c r="J104" i="4"/>
  <c r="K104" i="4" s="1"/>
  <c r="E99" i="5" l="1"/>
  <c r="F99" i="5"/>
  <c r="G148" i="3"/>
  <c r="H148" i="3" s="1"/>
  <c r="D149" i="3" l="1"/>
  <c r="D148" i="2"/>
  <c r="G99" i="5"/>
  <c r="J99" i="5" s="1"/>
  <c r="K99" i="5" s="1"/>
  <c r="D105" i="4"/>
  <c r="D100" i="5" s="1"/>
  <c r="E149" i="3"/>
  <c r="F149" i="3" s="1"/>
  <c r="F99" i="2"/>
  <c r="G99" i="2" s="1"/>
  <c r="J105" i="4" l="1"/>
  <c r="K105" i="4" s="1"/>
  <c r="E105" i="4"/>
  <c r="H105" i="4"/>
  <c r="G149" i="3"/>
  <c r="H149" i="3" s="1"/>
  <c r="D150" i="3" l="1"/>
  <c r="E150" i="3" s="1"/>
  <c r="F150" i="3" s="1"/>
  <c r="D149" i="2"/>
  <c r="F100" i="5"/>
  <c r="E100" i="5"/>
  <c r="J12" i="2"/>
  <c r="G100" i="5" l="1"/>
  <c r="J100" i="5" s="1"/>
  <c r="K100" i="5" s="1"/>
  <c r="D106" i="4"/>
  <c r="D101" i="5" s="1"/>
  <c r="G150" i="3"/>
  <c r="H150" i="3" s="1"/>
  <c r="F100" i="2"/>
  <c r="G100" i="2" l="1"/>
  <c r="L12" i="2" s="1"/>
  <c r="K12" i="2"/>
  <c r="D151" i="3"/>
  <c r="D150" i="2"/>
  <c r="E106" i="4"/>
  <c r="H106" i="4"/>
  <c r="J106" i="4"/>
  <c r="K106" i="4" s="1"/>
  <c r="E151" i="3"/>
  <c r="F151" i="3" s="1"/>
  <c r="E101" i="5" l="1"/>
  <c r="F101" i="5"/>
  <c r="G151" i="3"/>
  <c r="H151" i="3" s="1"/>
  <c r="D152" i="3" l="1"/>
  <c r="E152" i="3" s="1"/>
  <c r="F152" i="3" s="1"/>
  <c r="D151" i="2"/>
  <c r="G101" i="5"/>
  <c r="J101" i="5" s="1"/>
  <c r="K101" i="5" s="1"/>
  <c r="D107" i="4"/>
  <c r="D102" i="5" s="1"/>
  <c r="F101" i="2"/>
  <c r="G101" i="2" s="1"/>
  <c r="J107" i="4" l="1"/>
  <c r="K107" i="4" s="1"/>
  <c r="E107" i="4"/>
  <c r="H107" i="4"/>
  <c r="G152" i="3"/>
  <c r="H152" i="3" s="1"/>
  <c r="D153" i="3" l="1"/>
  <c r="D152" i="2"/>
  <c r="F102" i="5"/>
  <c r="E102" i="5"/>
  <c r="E153" i="3"/>
  <c r="F153" i="3" s="1"/>
  <c r="G102" i="5" l="1"/>
  <c r="J102" i="5" s="1"/>
  <c r="K102" i="5" s="1"/>
  <c r="D108" i="4"/>
  <c r="D103" i="5" s="1"/>
  <c r="G153" i="3"/>
  <c r="H153" i="3" s="1"/>
  <c r="F102" i="2"/>
  <c r="G102" i="2" s="1"/>
  <c r="D154" i="3" l="1"/>
  <c r="E154" i="3" s="1"/>
  <c r="F154" i="3" s="1"/>
  <c r="D153" i="2"/>
  <c r="E108" i="4"/>
  <c r="E103" i="5"/>
  <c r="J108" i="4"/>
  <c r="F103" i="5" s="1"/>
  <c r="K108" i="4" l="1"/>
  <c r="H108" i="4"/>
  <c r="G103" i="5"/>
  <c r="J103" i="5" s="1"/>
  <c r="K103" i="5" s="1"/>
  <c r="G154" i="3"/>
  <c r="H154" i="3" s="1"/>
  <c r="D155" i="3" l="1"/>
  <c r="E155" i="3" s="1"/>
  <c r="F155" i="3" s="1"/>
  <c r="D154" i="2"/>
  <c r="D109" i="4"/>
  <c r="D104" i="5" s="1"/>
  <c r="F103" i="2"/>
  <c r="G103" i="2" s="1"/>
  <c r="J109" i="4" l="1"/>
  <c r="K109" i="4" s="1"/>
  <c r="E109" i="4"/>
  <c r="H109" i="4"/>
  <c r="G155" i="3"/>
  <c r="H155" i="3" s="1"/>
  <c r="D156" i="3" l="1"/>
  <c r="E156" i="3" s="1"/>
  <c r="F156" i="3" s="1"/>
  <c r="D155" i="2"/>
  <c r="E104" i="5"/>
  <c r="F104" i="5"/>
  <c r="G104" i="5" l="1"/>
  <c r="J104" i="5" s="1"/>
  <c r="K104" i="5" s="1"/>
  <c r="D110" i="4"/>
  <c r="D105" i="5" s="1"/>
  <c r="G156" i="3"/>
  <c r="H156" i="3" s="1"/>
  <c r="F104" i="2"/>
  <c r="G104" i="2" s="1"/>
  <c r="D157" i="3" l="1"/>
  <c r="E157" i="3" s="1"/>
  <c r="F157" i="3" s="1"/>
  <c r="D156" i="2"/>
  <c r="E110" i="4"/>
  <c r="E105" i="5"/>
  <c r="J110" i="4"/>
  <c r="K110" i="4" s="1"/>
  <c r="F105" i="5" l="1"/>
  <c r="G105" i="5" s="1"/>
  <c r="J105" i="5" s="1"/>
  <c r="K105" i="5" s="1"/>
  <c r="H110" i="4"/>
  <c r="G157" i="3"/>
  <c r="H157" i="3" s="1"/>
  <c r="D158" i="3" l="1"/>
  <c r="E158" i="3" s="1"/>
  <c r="F158" i="3" s="1"/>
  <c r="D157" i="2"/>
  <c r="D111" i="4"/>
  <c r="D106" i="5" s="1"/>
  <c r="F105" i="2"/>
  <c r="G105" i="2" s="1"/>
  <c r="J111" i="4" l="1"/>
  <c r="F106" i="5" s="1"/>
  <c r="E111" i="4"/>
  <c r="E106" i="5"/>
  <c r="G158" i="3"/>
  <c r="H158" i="3" s="1"/>
  <c r="D159" i="3" l="1"/>
  <c r="D158" i="2"/>
  <c r="K111" i="4"/>
  <c r="H111" i="4"/>
  <c r="G106" i="5"/>
  <c r="J106" i="5" s="1"/>
  <c r="K106" i="5" s="1"/>
  <c r="E159" i="3"/>
  <c r="F159" i="3" s="1"/>
  <c r="D112" i="4" l="1"/>
  <c r="D107" i="5" s="1"/>
  <c r="G159" i="3"/>
  <c r="H159" i="3" s="1"/>
  <c r="F106" i="2"/>
  <c r="G106" i="2" s="1"/>
  <c r="D160" i="3" l="1"/>
  <c r="E160" i="3" s="1"/>
  <c r="F160" i="3" s="1"/>
  <c r="D159" i="2"/>
  <c r="J112" i="4"/>
  <c r="F107" i="5" s="1"/>
  <c r="E112" i="4"/>
  <c r="E107" i="5"/>
  <c r="K112" i="4" l="1"/>
  <c r="H112" i="4"/>
  <c r="G107" i="5"/>
  <c r="J107" i="5" s="1"/>
  <c r="K107" i="5" s="1"/>
  <c r="G160" i="3"/>
  <c r="H160" i="3" s="1"/>
  <c r="D161" i="3" l="1"/>
  <c r="E161" i="3" s="1"/>
  <c r="F161" i="3" s="1"/>
  <c r="D160" i="2"/>
  <c r="D113" i="4"/>
  <c r="D108" i="5" s="1"/>
  <c r="F107" i="2"/>
  <c r="G107" i="2" s="1"/>
  <c r="J113" i="4" l="1"/>
  <c r="K113" i="4" s="1"/>
  <c r="E113" i="4"/>
  <c r="H113" i="4"/>
  <c r="G161" i="3"/>
  <c r="H161" i="3" s="1"/>
  <c r="D162" i="3" l="1"/>
  <c r="E162" i="3" s="1"/>
  <c r="F162" i="3" s="1"/>
  <c r="D161" i="2"/>
  <c r="F108" i="5"/>
  <c r="E108" i="5"/>
  <c r="G108" i="5" l="1"/>
  <c r="J108" i="5" s="1"/>
  <c r="K108" i="5" s="1"/>
  <c r="D114" i="4"/>
  <c r="D109" i="5" s="1"/>
  <c r="G162" i="3"/>
  <c r="H162" i="3" s="1"/>
  <c r="F108" i="2"/>
  <c r="G108" i="2" s="1"/>
  <c r="D163" i="3" l="1"/>
  <c r="E163" i="3" s="1"/>
  <c r="F163" i="3" s="1"/>
  <c r="D162" i="2"/>
  <c r="E114" i="4"/>
  <c r="E109" i="5"/>
  <c r="J114" i="4"/>
  <c r="F109" i="5" s="1"/>
  <c r="K114" i="4" l="1"/>
  <c r="H114" i="4"/>
  <c r="G109" i="5"/>
  <c r="J109" i="5" s="1"/>
  <c r="K109" i="5" s="1"/>
  <c r="G163" i="3"/>
  <c r="H163" i="3" s="1"/>
  <c r="D164" i="3" l="1"/>
  <c r="E164" i="3" s="1"/>
  <c r="F164" i="3" s="1"/>
  <c r="D163" i="2"/>
  <c r="D115" i="4"/>
  <c r="D110" i="5" s="1"/>
  <c r="F109" i="2"/>
  <c r="G109" i="2" s="1"/>
  <c r="H115" i="4" l="1"/>
  <c r="J115" i="4"/>
  <c r="K115" i="4" s="1"/>
  <c r="E115" i="4"/>
  <c r="G164" i="3"/>
  <c r="H164" i="3" s="1"/>
  <c r="D165" i="3" l="1"/>
  <c r="D164" i="2"/>
  <c r="E110" i="5"/>
  <c r="F110" i="5"/>
  <c r="E165" i="3"/>
  <c r="F165" i="3" s="1"/>
  <c r="G110" i="5" l="1"/>
  <c r="J110" i="5" s="1"/>
  <c r="K110" i="5" s="1"/>
  <c r="D116" i="4"/>
  <c r="D111" i="5" s="1"/>
  <c r="G165" i="3"/>
  <c r="H165" i="3" s="1"/>
  <c r="F110" i="2"/>
  <c r="G110" i="2" s="1"/>
  <c r="D166" i="3" l="1"/>
  <c r="E166" i="3" s="1"/>
  <c r="F166" i="3" s="1"/>
  <c r="D165" i="2"/>
  <c r="H116" i="4"/>
  <c r="E116" i="4"/>
  <c r="J116" i="4"/>
  <c r="K116" i="4" s="1"/>
  <c r="E111" i="5" l="1"/>
  <c r="F111" i="5"/>
  <c r="G166" i="3"/>
  <c r="H166" i="3" s="1"/>
  <c r="D167" i="3" l="1"/>
  <c r="D166" i="2"/>
  <c r="G111" i="5"/>
  <c r="J111" i="5" s="1"/>
  <c r="K111" i="5" s="1"/>
  <c r="D117" i="4"/>
  <c r="D112" i="5" s="1"/>
  <c r="E167" i="3"/>
  <c r="F167" i="3" s="1"/>
  <c r="F111" i="2"/>
  <c r="G111" i="2" s="1"/>
  <c r="J117" i="4" l="1"/>
  <c r="F112" i="5" s="1"/>
  <c r="E117" i="4"/>
  <c r="E112" i="5"/>
  <c r="G167" i="3"/>
  <c r="H167" i="3" s="1"/>
  <c r="D168" i="3" l="1"/>
  <c r="E168" i="3" s="1"/>
  <c r="F168" i="3" s="1"/>
  <c r="D167" i="2"/>
  <c r="H117" i="4"/>
  <c r="K117" i="4"/>
  <c r="G112" i="5"/>
  <c r="J112" i="5" s="1"/>
  <c r="K112" i="5" s="1"/>
  <c r="J13" i="2"/>
  <c r="D118" i="4" l="1"/>
  <c r="D113" i="5" s="1"/>
  <c r="G168" i="3"/>
  <c r="H168" i="3" s="1"/>
  <c r="F112" i="2"/>
  <c r="G112" i="2" l="1"/>
  <c r="L13" i="2" s="1"/>
  <c r="K13" i="2"/>
  <c r="D169" i="3"/>
  <c r="D168" i="2"/>
  <c r="H118" i="4"/>
  <c r="J118" i="4"/>
  <c r="K118" i="4" s="1"/>
  <c r="E118" i="4"/>
  <c r="E169" i="3"/>
  <c r="F169" i="3" s="1"/>
  <c r="E113" i="5" l="1"/>
  <c r="F113" i="5"/>
  <c r="G169" i="3"/>
  <c r="H169" i="3" s="1"/>
  <c r="D170" i="3" l="1"/>
  <c r="D169" i="2"/>
  <c r="G113" i="5"/>
  <c r="J113" i="5" s="1"/>
  <c r="K113" i="5" s="1"/>
  <c r="D119" i="4"/>
  <c r="D114" i="5" s="1"/>
  <c r="E170" i="3"/>
  <c r="F170" i="3" s="1"/>
  <c r="F113" i="2"/>
  <c r="G113" i="2" s="1"/>
  <c r="J119" i="4" l="1"/>
  <c r="K119" i="4" s="1"/>
  <c r="E119" i="4"/>
  <c r="E114" i="5"/>
  <c r="G170" i="3"/>
  <c r="H170" i="3" s="1"/>
  <c r="D171" i="3" l="1"/>
  <c r="E171" i="3" s="1"/>
  <c r="F171" i="3" s="1"/>
  <c r="D170" i="2"/>
  <c r="F114" i="5"/>
  <c r="G114" i="5" s="1"/>
  <c r="J114" i="5" s="1"/>
  <c r="K114" i="5" s="1"/>
  <c r="H119" i="4"/>
  <c r="D120" i="4" l="1"/>
  <c r="D115" i="5" s="1"/>
  <c r="G171" i="3"/>
  <c r="H171" i="3" s="1"/>
  <c r="F114" i="2"/>
  <c r="G114" i="2" s="1"/>
  <c r="D172" i="3" l="1"/>
  <c r="E172" i="3" s="1"/>
  <c r="F172" i="3" s="1"/>
  <c r="D171" i="2"/>
  <c r="E120" i="4"/>
  <c r="E115" i="5"/>
  <c r="J120" i="4"/>
  <c r="K120" i="4" s="1"/>
  <c r="H120" i="4" l="1"/>
  <c r="F115" i="5"/>
  <c r="G115" i="5" s="1"/>
  <c r="J115" i="5" s="1"/>
  <c r="K115" i="5" s="1"/>
  <c r="G172" i="3"/>
  <c r="H172" i="3" s="1"/>
  <c r="D173" i="3" l="1"/>
  <c r="E173" i="3" s="1"/>
  <c r="F173" i="3" s="1"/>
  <c r="D172" i="2"/>
  <c r="D121" i="4"/>
  <c r="D116" i="5" s="1"/>
  <c r="F115" i="2"/>
  <c r="G115" i="2" s="1"/>
  <c r="H121" i="4" l="1"/>
  <c r="J121" i="4"/>
  <c r="F116" i="5" s="1"/>
  <c r="E121" i="4"/>
  <c r="G173" i="3"/>
  <c r="H173" i="3" s="1"/>
  <c r="D174" i="3" l="1"/>
  <c r="D173" i="2"/>
  <c r="K121" i="4"/>
  <c r="E116" i="5"/>
  <c r="G116" i="5" s="1"/>
  <c r="J116" i="5" s="1"/>
  <c r="K116" i="5" s="1"/>
  <c r="E174" i="3"/>
  <c r="F174" i="3" s="1"/>
  <c r="D122" i="4" l="1"/>
  <c r="D117" i="5" s="1"/>
  <c r="G174" i="3"/>
  <c r="H174" i="3" s="1"/>
  <c r="F116" i="2"/>
  <c r="G116" i="2" s="1"/>
  <c r="D175" i="3" l="1"/>
  <c r="D174" i="2"/>
  <c r="E122" i="4"/>
  <c r="H122" i="4"/>
  <c r="J122" i="4"/>
  <c r="K122" i="4" s="1"/>
  <c r="E175" i="3"/>
  <c r="F175" i="3" s="1"/>
  <c r="E117" i="5" l="1"/>
  <c r="F117" i="5"/>
  <c r="G175" i="3"/>
  <c r="H175" i="3" s="1"/>
  <c r="D176" i="3" l="1"/>
  <c r="E176" i="3" s="1"/>
  <c r="F176" i="3" s="1"/>
  <c r="D175" i="2"/>
  <c r="G117" i="5"/>
  <c r="J117" i="5" s="1"/>
  <c r="K117" i="5" s="1"/>
  <c r="D123" i="4"/>
  <c r="D118" i="5" s="1"/>
  <c r="F117" i="2"/>
  <c r="G117" i="2" s="1"/>
  <c r="J123" i="4" l="1"/>
  <c r="F118" i="5" s="1"/>
  <c r="E123" i="4"/>
  <c r="H123" i="4"/>
  <c r="G176" i="3"/>
  <c r="H176" i="3" s="1"/>
  <c r="D177" i="3" l="1"/>
  <c r="E177" i="3" s="1"/>
  <c r="F177" i="3" s="1"/>
  <c r="D176" i="2"/>
  <c r="K123" i="4"/>
  <c r="E118" i="5"/>
  <c r="G118" i="5" s="1"/>
  <c r="J118" i="5" s="1"/>
  <c r="K118" i="5" s="1"/>
  <c r="D124" i="4" l="1"/>
  <c r="D119" i="5" s="1"/>
  <c r="G177" i="3"/>
  <c r="H177" i="3" s="1"/>
  <c r="F118" i="2"/>
  <c r="G118" i="2" s="1"/>
  <c r="D178" i="3" l="1"/>
  <c r="D177" i="2"/>
  <c r="E124" i="4"/>
  <c r="H124" i="4"/>
  <c r="J124" i="4"/>
  <c r="K124" i="4" s="1"/>
  <c r="E178" i="3"/>
  <c r="F178" i="3" s="1"/>
  <c r="F119" i="5" l="1"/>
  <c r="E119" i="5"/>
  <c r="G178" i="3"/>
  <c r="H178" i="3" s="1"/>
  <c r="D179" i="3" l="1"/>
  <c r="E179" i="3" s="1"/>
  <c r="F179" i="3" s="1"/>
  <c r="D178" i="2"/>
  <c r="G119" i="5"/>
  <c r="J119" i="5" s="1"/>
  <c r="K119" i="5" s="1"/>
  <c r="D125" i="4"/>
  <c r="D120" i="5" s="1"/>
  <c r="F119" i="2"/>
  <c r="G119" i="2" s="1"/>
  <c r="J125" i="4" l="1"/>
  <c r="K125" i="4" s="1"/>
  <c r="E125" i="4"/>
  <c r="E120" i="5"/>
  <c r="G179" i="3"/>
  <c r="H179" i="3" s="1"/>
  <c r="D180" i="3" l="1"/>
  <c r="E180" i="3" s="1"/>
  <c r="F180" i="3" s="1"/>
  <c r="D179" i="2"/>
  <c r="F120" i="5"/>
  <c r="G120" i="5" s="1"/>
  <c r="J120" i="5" s="1"/>
  <c r="K120" i="5" s="1"/>
  <c r="H125" i="4"/>
  <c r="D126" i="4" l="1"/>
  <c r="D121" i="5" s="1"/>
  <c r="G180" i="3"/>
  <c r="H180" i="3" s="1"/>
  <c r="F120" i="2"/>
  <c r="G120" i="2" s="1"/>
  <c r="D181" i="3" l="1"/>
  <c r="D180" i="2"/>
  <c r="E126" i="4"/>
  <c r="E121" i="5"/>
  <c r="J126" i="4"/>
  <c r="K126" i="4" s="1"/>
  <c r="E181" i="3"/>
  <c r="F181" i="3" s="1"/>
  <c r="H126" i="4" l="1"/>
  <c r="F121" i="5"/>
  <c r="G121" i="5" s="1"/>
  <c r="J121" i="5" s="1"/>
  <c r="K121" i="5" s="1"/>
  <c r="G181" i="3"/>
  <c r="H181" i="3" s="1"/>
  <c r="D182" i="3" l="1"/>
  <c r="E182" i="3" s="1"/>
  <c r="F182" i="3" s="1"/>
  <c r="D181" i="2"/>
  <c r="D127" i="4"/>
  <c r="D122" i="5" s="1"/>
  <c r="F121" i="2"/>
  <c r="G121" i="2" s="1"/>
  <c r="J127" i="4" l="1"/>
  <c r="K127" i="4" s="1"/>
  <c r="H127" i="4"/>
  <c r="E127" i="4"/>
  <c r="G182" i="3"/>
  <c r="H182" i="3" s="1"/>
  <c r="D183" i="3" l="1"/>
  <c r="E183" i="3" s="1"/>
  <c r="F183" i="3" s="1"/>
  <c r="D182" i="2"/>
  <c r="F122" i="5"/>
  <c r="E122" i="5"/>
  <c r="G122" i="5" l="1"/>
  <c r="J122" i="5" s="1"/>
  <c r="K122" i="5" s="1"/>
  <c r="D128" i="4"/>
  <c r="D123" i="5" s="1"/>
  <c r="G183" i="3"/>
  <c r="H183" i="3" s="1"/>
  <c r="F122" i="2"/>
  <c r="G122" i="2" s="1"/>
  <c r="D184" i="3" l="1"/>
  <c r="D183" i="2"/>
  <c r="E128" i="4"/>
  <c r="E123" i="5"/>
  <c r="J128" i="4"/>
  <c r="K128" i="4" s="1"/>
  <c r="E184" i="3"/>
  <c r="F184" i="3" s="1"/>
  <c r="H128" i="4" l="1"/>
  <c r="F123" i="5"/>
  <c r="G123" i="5" s="1"/>
  <c r="J123" i="5" s="1"/>
  <c r="K123" i="5" s="1"/>
  <c r="G184" i="3"/>
  <c r="H184" i="3" s="1"/>
  <c r="D185" i="3" l="1"/>
  <c r="E185" i="3" s="1"/>
  <c r="F185" i="3" s="1"/>
  <c r="D184" i="2"/>
  <c r="D129" i="4"/>
  <c r="D124" i="5" s="1"/>
  <c r="F123" i="2"/>
  <c r="G123" i="2" s="1"/>
  <c r="J129" i="4" l="1"/>
  <c r="K129" i="4" s="1"/>
  <c r="E129" i="4"/>
  <c r="H129" i="4"/>
  <c r="G185" i="3"/>
  <c r="H185" i="3" s="1"/>
  <c r="D186" i="3" l="1"/>
  <c r="D185" i="2"/>
  <c r="F124" i="5"/>
  <c r="E124" i="5"/>
  <c r="E186" i="3"/>
  <c r="F186" i="3" s="1"/>
  <c r="J14" i="2"/>
  <c r="G124" i="5" l="1"/>
  <c r="J124" i="5" s="1"/>
  <c r="K124" i="5" s="1"/>
  <c r="D130" i="4"/>
  <c r="D125" i="5" s="1"/>
  <c r="G186" i="3"/>
  <c r="H186" i="3" s="1"/>
  <c r="F124" i="2"/>
  <c r="D187" i="3" l="1"/>
  <c r="E187" i="3" s="1"/>
  <c r="F187" i="3" s="1"/>
  <c r="D186" i="2"/>
  <c r="G124" i="2"/>
  <c r="L14" i="2" s="1"/>
  <c r="K14" i="2"/>
  <c r="E130" i="4"/>
  <c r="H130" i="4"/>
  <c r="J130" i="4"/>
  <c r="K130" i="4" s="1"/>
  <c r="E125" i="5" l="1"/>
  <c r="F125" i="5"/>
  <c r="G187" i="3"/>
  <c r="H187" i="3" s="1"/>
  <c r="D188" i="3" l="1"/>
  <c r="D187" i="2"/>
  <c r="G125" i="5"/>
  <c r="J125" i="5" s="1"/>
  <c r="K125" i="5" s="1"/>
  <c r="D131" i="4"/>
  <c r="D126" i="5" s="1"/>
  <c r="E188" i="3"/>
  <c r="F188" i="3" s="1"/>
  <c r="F125" i="2"/>
  <c r="G125" i="2" s="1"/>
  <c r="J131" i="4" l="1"/>
  <c r="K131" i="4" s="1"/>
  <c r="E131" i="4"/>
  <c r="H131" i="4"/>
  <c r="G188" i="3"/>
  <c r="H188" i="3" s="1"/>
  <c r="D189" i="3" l="1"/>
  <c r="D188" i="2"/>
  <c r="F126" i="5"/>
  <c r="E126" i="5"/>
  <c r="E189" i="3"/>
  <c r="F189" i="3" s="1"/>
  <c r="G126" i="5" l="1"/>
  <c r="J126" i="5" s="1"/>
  <c r="K126" i="5" s="1"/>
  <c r="D132" i="4"/>
  <c r="D127" i="5" s="1"/>
  <c r="G189" i="3"/>
  <c r="H189" i="3" s="1"/>
  <c r="F126" i="2"/>
  <c r="G126" i="2" s="1"/>
  <c r="D190" i="3" l="1"/>
  <c r="E190" i="3" s="1"/>
  <c r="F190" i="3" s="1"/>
  <c r="D189" i="2"/>
  <c r="E132" i="4"/>
  <c r="E127" i="5"/>
  <c r="J132" i="4"/>
  <c r="K132" i="4" s="1"/>
  <c r="H132" i="4" l="1"/>
  <c r="F127" i="5"/>
  <c r="G127" i="5" s="1"/>
  <c r="J127" i="5" s="1"/>
  <c r="K127" i="5" s="1"/>
  <c r="G190" i="3"/>
  <c r="H190" i="3" s="1"/>
  <c r="D191" i="3" l="1"/>
  <c r="E191" i="3" s="1"/>
  <c r="F191" i="3" s="1"/>
  <c r="D190" i="2"/>
  <c r="D133" i="4"/>
  <c r="D128" i="5" s="1"/>
  <c r="F127" i="2"/>
  <c r="G127" i="2" s="1"/>
  <c r="J133" i="4" l="1"/>
  <c r="K133" i="4" s="1"/>
  <c r="E133" i="4"/>
  <c r="H133" i="4"/>
  <c r="G191" i="3"/>
  <c r="H191" i="3" s="1"/>
  <c r="D192" i="3" l="1"/>
  <c r="D191" i="2"/>
  <c r="F128" i="5"/>
  <c r="E128" i="5"/>
  <c r="E192" i="3"/>
  <c r="F192" i="3" s="1"/>
  <c r="G128" i="5" l="1"/>
  <c r="J128" i="5" s="1"/>
  <c r="K128" i="5" s="1"/>
  <c r="D134" i="4"/>
  <c r="D129" i="5" s="1"/>
  <c r="G192" i="3"/>
  <c r="H192" i="3" s="1"/>
  <c r="F128" i="2"/>
  <c r="G128" i="2" s="1"/>
  <c r="D193" i="3" l="1"/>
  <c r="E193" i="3" s="1"/>
  <c r="F193" i="3" s="1"/>
  <c r="D192" i="2"/>
  <c r="E134" i="4"/>
  <c r="E129" i="5"/>
  <c r="J134" i="4"/>
  <c r="F129" i="5" s="1"/>
  <c r="K134" i="4" l="1"/>
  <c r="H134" i="4"/>
  <c r="G129" i="5"/>
  <c r="J129" i="5" s="1"/>
  <c r="K129" i="5" s="1"/>
  <c r="G193" i="3"/>
  <c r="H193" i="3" s="1"/>
  <c r="D194" i="3" l="1"/>
  <c r="E194" i="3" s="1"/>
  <c r="F194" i="3" s="1"/>
  <c r="D193" i="2"/>
  <c r="D135" i="4"/>
  <c r="D130" i="5" s="1"/>
  <c r="F129" i="2"/>
  <c r="G129" i="2" s="1"/>
  <c r="E135" i="4" l="1"/>
  <c r="J135" i="4"/>
  <c r="F130" i="5" s="1"/>
  <c r="H135" i="4"/>
  <c r="G194" i="3"/>
  <c r="H194" i="3" s="1"/>
  <c r="D195" i="3" l="1"/>
  <c r="D194" i="2"/>
  <c r="K135" i="4"/>
  <c r="E130" i="5"/>
  <c r="G130" i="5" s="1"/>
  <c r="J130" i="5" s="1"/>
  <c r="K130" i="5" s="1"/>
  <c r="E195" i="3"/>
  <c r="F195" i="3" s="1"/>
  <c r="D136" i="4" l="1"/>
  <c r="D131" i="5" s="1"/>
  <c r="G195" i="3"/>
  <c r="H195" i="3" s="1"/>
  <c r="F130" i="2"/>
  <c r="G130" i="2" s="1"/>
  <c r="D196" i="3" l="1"/>
  <c r="D195" i="2"/>
  <c r="E136" i="4"/>
  <c r="E131" i="5"/>
  <c r="J136" i="4"/>
  <c r="K136" i="4" s="1"/>
  <c r="E196" i="3"/>
  <c r="F196" i="3" s="1"/>
  <c r="H136" i="4" l="1"/>
  <c r="F131" i="5"/>
  <c r="G131" i="5" s="1"/>
  <c r="J131" i="5" s="1"/>
  <c r="K131" i="5" s="1"/>
  <c r="G196" i="3"/>
  <c r="H196" i="3" s="1"/>
  <c r="D197" i="3" l="1"/>
  <c r="E197" i="3" s="1"/>
  <c r="F197" i="3" s="1"/>
  <c r="D196" i="2"/>
  <c r="D137" i="4"/>
  <c r="D132" i="5" s="1"/>
  <c r="F131" i="2"/>
  <c r="G131" i="2" s="1"/>
  <c r="J137" i="4" l="1"/>
  <c r="K137" i="4" s="1"/>
  <c r="E137" i="4"/>
  <c r="H137" i="4"/>
  <c r="G197" i="3"/>
  <c r="H197" i="3" s="1"/>
  <c r="D198" i="3" l="1"/>
  <c r="E198" i="3" s="1"/>
  <c r="F198" i="3" s="1"/>
  <c r="D197" i="2"/>
  <c r="F132" i="5"/>
  <c r="E132" i="5"/>
  <c r="G132" i="5" l="1"/>
  <c r="J132" i="5" s="1"/>
  <c r="K132" i="5" s="1"/>
  <c r="D138" i="4"/>
  <c r="D133" i="5" s="1"/>
  <c r="G198" i="3"/>
  <c r="H198" i="3" s="1"/>
  <c r="F132" i="2"/>
  <c r="G132" i="2" s="1"/>
  <c r="D199" i="3" l="1"/>
  <c r="D198" i="2"/>
  <c r="E138" i="4"/>
  <c r="J138" i="4"/>
  <c r="K138" i="4" s="1"/>
  <c r="E133" i="5"/>
  <c r="E199" i="3"/>
  <c r="F199" i="3" s="1"/>
  <c r="H138" i="4" l="1"/>
  <c r="F133" i="5"/>
  <c r="G133" i="5" s="1"/>
  <c r="J133" i="5" s="1"/>
  <c r="K133" i="5" s="1"/>
  <c r="G199" i="3"/>
  <c r="H199" i="3" s="1"/>
  <c r="D200" i="3" l="1"/>
  <c r="E200" i="3" s="1"/>
  <c r="F200" i="3" s="1"/>
  <c r="D199" i="2"/>
  <c r="D139" i="4"/>
  <c r="D134" i="5" s="1"/>
  <c r="F133" i="2"/>
  <c r="G133" i="2" s="1"/>
  <c r="J139" i="4" l="1"/>
  <c r="K139" i="4" s="1"/>
  <c r="E134" i="5"/>
  <c r="E139" i="4"/>
  <c r="G200" i="3"/>
  <c r="H200" i="3" s="1"/>
  <c r="D201" i="3" l="1"/>
  <c r="D200" i="2"/>
  <c r="F134" i="5"/>
  <c r="G134" i="5" s="1"/>
  <c r="J134" i="5" s="1"/>
  <c r="K134" i="5" s="1"/>
  <c r="H139" i="4"/>
  <c r="E201" i="3"/>
  <c r="F201" i="3" s="1"/>
  <c r="D140" i="4" l="1"/>
  <c r="D135" i="5" s="1"/>
  <c r="G201" i="3"/>
  <c r="H201" i="3" s="1"/>
  <c r="F134" i="2"/>
  <c r="G134" i="2" s="1"/>
  <c r="D202" i="3" l="1"/>
  <c r="E202" i="3" s="1"/>
  <c r="F202" i="3" s="1"/>
  <c r="D201" i="2"/>
  <c r="E140" i="4"/>
  <c r="E135" i="5"/>
  <c r="J140" i="4"/>
  <c r="K140" i="4" s="1"/>
  <c r="H140" i="4" l="1"/>
  <c r="F135" i="5"/>
  <c r="G135" i="5" s="1"/>
  <c r="J135" i="5" s="1"/>
  <c r="K135" i="5" s="1"/>
  <c r="G202" i="3"/>
  <c r="H202" i="3" s="1"/>
  <c r="D203" i="3" l="1"/>
  <c r="E203" i="3" s="1"/>
  <c r="F203" i="3" s="1"/>
  <c r="D202" i="2"/>
  <c r="D141" i="4"/>
  <c r="D136" i="5" s="1"/>
  <c r="F135" i="2"/>
  <c r="G135" i="2" s="1"/>
  <c r="J141" i="4" l="1"/>
  <c r="K141" i="4" s="1"/>
  <c r="E141" i="4"/>
  <c r="H141" i="4"/>
  <c r="G203" i="3"/>
  <c r="H203" i="3" s="1"/>
  <c r="D204" i="3" l="1"/>
  <c r="D203" i="2"/>
  <c r="F136" i="5"/>
  <c r="E136" i="5"/>
  <c r="E204" i="3"/>
  <c r="F204" i="3" s="1"/>
  <c r="J15" i="2"/>
  <c r="G136" i="5" l="1"/>
  <c r="J136" i="5" s="1"/>
  <c r="K136" i="5" s="1"/>
  <c r="D142" i="4"/>
  <c r="D137" i="5" s="1"/>
  <c r="G204" i="3"/>
  <c r="H204" i="3" s="1"/>
  <c r="F136" i="2"/>
  <c r="G136" i="2" l="1"/>
  <c r="L15" i="2" s="1"/>
  <c r="K15" i="2"/>
  <c r="D205" i="3"/>
  <c r="D204" i="2"/>
  <c r="E142" i="4"/>
  <c r="H142" i="4"/>
  <c r="J142" i="4"/>
  <c r="F137" i="5" s="1"/>
  <c r="E205" i="3"/>
  <c r="F205" i="3" s="1"/>
  <c r="K142" i="4" l="1"/>
  <c r="E137" i="5"/>
  <c r="G137" i="5" s="1"/>
  <c r="J137" i="5" s="1"/>
  <c r="K137" i="5" s="1"/>
  <c r="G205" i="3"/>
  <c r="H205" i="3" s="1"/>
  <c r="D206" i="3" l="1"/>
  <c r="E206" i="3" s="1"/>
  <c r="F206" i="3" s="1"/>
  <c r="D205" i="2"/>
  <c r="D143" i="4"/>
  <c r="D138" i="5" s="1"/>
  <c r="F137" i="2"/>
  <c r="G137" i="2" s="1"/>
  <c r="J143" i="4" l="1"/>
  <c r="K143" i="4" s="1"/>
  <c r="E143" i="4"/>
  <c r="H143" i="4"/>
  <c r="G206" i="3"/>
  <c r="H206" i="3" s="1"/>
  <c r="D207" i="3" l="1"/>
  <c r="D206" i="2"/>
  <c r="F138" i="5"/>
  <c r="E138" i="5"/>
  <c r="E207" i="3"/>
  <c r="F207" i="3" s="1"/>
  <c r="G138" i="5" l="1"/>
  <c r="J138" i="5" s="1"/>
  <c r="K138" i="5" s="1"/>
  <c r="D144" i="4"/>
  <c r="D139" i="5" s="1"/>
  <c r="G207" i="3"/>
  <c r="H207" i="3" s="1"/>
  <c r="F138" i="2"/>
  <c r="G138" i="2" s="1"/>
  <c r="D208" i="3" l="1"/>
  <c r="D207" i="2"/>
  <c r="E144" i="4"/>
  <c r="J144" i="4"/>
  <c r="F139" i="5" s="1"/>
  <c r="H144" i="4"/>
  <c r="E208" i="3"/>
  <c r="F208" i="3" s="1"/>
  <c r="K144" i="4" l="1"/>
  <c r="E139" i="5"/>
  <c r="G139" i="5" s="1"/>
  <c r="J139" i="5" s="1"/>
  <c r="K139" i="5" s="1"/>
  <c r="G208" i="3"/>
  <c r="H208" i="3" s="1"/>
  <c r="D209" i="3" l="1"/>
  <c r="D208" i="2"/>
  <c r="D145" i="4"/>
  <c r="D140" i="5" s="1"/>
  <c r="E209" i="3"/>
  <c r="F209" i="3" s="1"/>
  <c r="F139" i="2"/>
  <c r="G139" i="2" s="1"/>
  <c r="E145" i="4" l="1"/>
  <c r="J145" i="4"/>
  <c r="K145" i="4" s="1"/>
  <c r="E140" i="5"/>
  <c r="G209" i="3"/>
  <c r="H209" i="3" s="1"/>
  <c r="D210" i="3" l="1"/>
  <c r="D209" i="2"/>
  <c r="H145" i="4"/>
  <c r="F140" i="5"/>
  <c r="G140" i="5" s="1"/>
  <c r="J140" i="5" s="1"/>
  <c r="K140" i="5" s="1"/>
  <c r="E210" i="3"/>
  <c r="F210" i="3" s="1"/>
  <c r="D146" i="4" l="1"/>
  <c r="D141" i="5" s="1"/>
  <c r="G210" i="3"/>
  <c r="H210" i="3" s="1"/>
  <c r="F140" i="2"/>
  <c r="G140" i="2" s="1"/>
  <c r="D211" i="3" l="1"/>
  <c r="D210" i="2"/>
  <c r="E146" i="4"/>
  <c r="E141" i="5"/>
  <c r="J146" i="4"/>
  <c r="K146" i="4" s="1"/>
  <c r="E211" i="3"/>
  <c r="F211" i="3" s="1"/>
  <c r="H146" i="4" l="1"/>
  <c r="F141" i="5"/>
  <c r="G141" i="5" s="1"/>
  <c r="J141" i="5" s="1"/>
  <c r="K141" i="5" s="1"/>
  <c r="G211" i="3"/>
  <c r="H211" i="3" s="1"/>
  <c r="D212" i="3" l="1"/>
  <c r="D211" i="2"/>
  <c r="D147" i="4"/>
  <c r="D142" i="5" s="1"/>
  <c r="E212" i="3"/>
  <c r="F212" i="3" s="1"/>
  <c r="F141" i="2"/>
  <c r="G141" i="2" s="1"/>
  <c r="H147" i="4" l="1"/>
  <c r="J147" i="4"/>
  <c r="K147" i="4" s="1"/>
  <c r="E147" i="4"/>
  <c r="G212" i="3"/>
  <c r="H212" i="3" s="1"/>
  <c r="D213" i="3" l="1"/>
  <c r="D212" i="2"/>
  <c r="E142" i="5"/>
  <c r="F142" i="5"/>
  <c r="E213" i="3"/>
  <c r="F213" i="3" s="1"/>
  <c r="G142" i="5" l="1"/>
  <c r="J142" i="5" s="1"/>
  <c r="K142" i="5" s="1"/>
  <c r="D148" i="4"/>
  <c r="D143" i="5" s="1"/>
  <c r="G213" i="3"/>
  <c r="H213" i="3" s="1"/>
  <c r="F142" i="2"/>
  <c r="G142" i="2" s="1"/>
  <c r="D214" i="3" l="1"/>
  <c r="D213" i="2"/>
  <c r="E148" i="4"/>
  <c r="J148" i="4"/>
  <c r="K148" i="4" s="1"/>
  <c r="H148" i="4"/>
  <c r="E214" i="3"/>
  <c r="F214" i="3" s="1"/>
  <c r="E143" i="5" l="1"/>
  <c r="F143" i="5"/>
  <c r="G214" i="3"/>
  <c r="H214" i="3" s="1"/>
  <c r="D215" i="3" l="1"/>
  <c r="D214" i="2"/>
  <c r="G143" i="5"/>
  <c r="J143" i="5" s="1"/>
  <c r="K143" i="5" s="1"/>
  <c r="D149" i="4"/>
  <c r="D144" i="5" s="1"/>
  <c r="E215" i="3"/>
  <c r="F215" i="3" s="1"/>
  <c r="F143" i="2"/>
  <c r="G143" i="2" s="1"/>
  <c r="J149" i="4" l="1"/>
  <c r="K149" i="4" s="1"/>
  <c r="E149" i="4"/>
  <c r="H149" i="4"/>
  <c r="G215" i="3"/>
  <c r="H215" i="3" s="1"/>
  <c r="D216" i="3" l="1"/>
  <c r="D215" i="2"/>
  <c r="E144" i="5"/>
  <c r="F144" i="5"/>
  <c r="E216" i="3"/>
  <c r="F216" i="3" s="1"/>
  <c r="G144" i="5" l="1"/>
  <c r="J144" i="5" s="1"/>
  <c r="K144" i="5" s="1"/>
  <c r="D150" i="4"/>
  <c r="D145" i="5" s="1"/>
  <c r="G216" i="3"/>
  <c r="H216" i="3" s="1"/>
  <c r="F144" i="2"/>
  <c r="G144" i="2" l="1"/>
  <c r="L16" i="2" s="1"/>
  <c r="K16" i="2"/>
  <c r="D217" i="3"/>
  <c r="D216" i="2"/>
  <c r="E150" i="4"/>
  <c r="E145" i="5"/>
  <c r="J150" i="4"/>
  <c r="K150" i="4" s="1"/>
  <c r="E217" i="3"/>
  <c r="F217" i="3" s="1"/>
  <c r="H150" i="4" l="1"/>
  <c r="F145" i="5"/>
  <c r="G145" i="5" s="1"/>
  <c r="J145" i="5" s="1"/>
  <c r="K145" i="5" s="1"/>
  <c r="G217" i="3"/>
  <c r="H217" i="3" s="1"/>
  <c r="D218" i="3" l="1"/>
  <c r="D217" i="2"/>
  <c r="D151" i="4"/>
  <c r="D146" i="5" s="1"/>
  <c r="E218" i="3"/>
  <c r="F218" i="3" s="1"/>
  <c r="F145" i="2"/>
  <c r="G145" i="2" s="1"/>
  <c r="E146" i="5" l="1"/>
  <c r="J151" i="4"/>
  <c r="F146" i="5" s="1"/>
  <c r="E151" i="4"/>
  <c r="G218" i="3"/>
  <c r="H218" i="3" s="1"/>
  <c r="D219" i="3" l="1"/>
  <c r="D218" i="2"/>
  <c r="K151" i="4"/>
  <c r="H151" i="4"/>
  <c r="G146" i="5"/>
  <c r="J146" i="5" s="1"/>
  <c r="K146" i="5" s="1"/>
  <c r="E219" i="3"/>
  <c r="F219" i="3" s="1"/>
  <c r="D152" i="4" l="1"/>
  <c r="D147" i="5" s="1"/>
  <c r="G219" i="3"/>
  <c r="H219" i="3" s="1"/>
  <c r="F146" i="2"/>
  <c r="G146" i="2" s="1"/>
  <c r="D220" i="3" l="1"/>
  <c r="D219" i="2"/>
  <c r="E152" i="4"/>
  <c r="H152" i="4"/>
  <c r="J152" i="4"/>
  <c r="K152" i="4" s="1"/>
  <c r="E220" i="3"/>
  <c r="F220" i="3" s="1"/>
  <c r="F147" i="5" l="1"/>
  <c r="E147" i="5"/>
  <c r="G220" i="3"/>
  <c r="H220" i="3" s="1"/>
  <c r="D221" i="3" l="1"/>
  <c r="D220" i="2"/>
  <c r="G147" i="5"/>
  <c r="J147" i="5" s="1"/>
  <c r="K147" i="5" s="1"/>
  <c r="D153" i="4"/>
  <c r="D148" i="5" s="1"/>
  <c r="E221" i="3"/>
  <c r="F221" i="3" s="1"/>
  <c r="F147" i="2"/>
  <c r="G147" i="2" s="1"/>
  <c r="J153" i="4" l="1"/>
  <c r="K153" i="4" s="1"/>
  <c r="E153" i="4"/>
  <c r="H153" i="4"/>
  <c r="G221" i="3"/>
  <c r="H221" i="3" s="1"/>
  <c r="D222" i="3" l="1"/>
  <c r="E222" i="3" s="1"/>
  <c r="F222" i="3" s="1"/>
  <c r="D221" i="2"/>
  <c r="F148" i="5"/>
  <c r="E148" i="5"/>
  <c r="J16" i="2"/>
  <c r="G148" i="5" l="1"/>
  <c r="J148" i="5" s="1"/>
  <c r="K148" i="5" s="1"/>
  <c r="D154" i="4"/>
  <c r="D149" i="5" s="1"/>
  <c r="G222" i="3"/>
  <c r="H222" i="3" s="1"/>
  <c r="F148" i="2"/>
  <c r="G148" i="2" s="1"/>
  <c r="D223" i="3" l="1"/>
  <c r="D222" i="2"/>
  <c r="E154" i="4"/>
  <c r="J154" i="4"/>
  <c r="F149" i="5" s="1"/>
  <c r="H154" i="4"/>
  <c r="E223" i="3"/>
  <c r="F223" i="3" s="1"/>
  <c r="K154" i="4" l="1"/>
  <c r="E149" i="5"/>
  <c r="G149" i="5" s="1"/>
  <c r="J149" i="5" s="1"/>
  <c r="K149" i="5" s="1"/>
  <c r="G223" i="3"/>
  <c r="H223" i="3" s="1"/>
  <c r="D224" i="3" l="1"/>
  <c r="E224" i="3" s="1"/>
  <c r="F224" i="3" s="1"/>
  <c r="D223" i="2"/>
  <c r="D155" i="4"/>
  <c r="D150" i="5" s="1"/>
  <c r="F149" i="2"/>
  <c r="G149" i="2" s="1"/>
  <c r="J155" i="4" l="1"/>
  <c r="K155" i="4" s="1"/>
  <c r="E155" i="4"/>
  <c r="H155" i="4"/>
  <c r="G224" i="3"/>
  <c r="H224" i="3" s="1"/>
  <c r="D225" i="3" l="1"/>
  <c r="D224" i="2"/>
  <c r="F150" i="5"/>
  <c r="E150" i="5"/>
  <c r="E225" i="3"/>
  <c r="F225" i="3" s="1"/>
  <c r="G150" i="5" l="1"/>
  <c r="J150" i="5" s="1"/>
  <c r="K150" i="5" s="1"/>
  <c r="D156" i="4"/>
  <c r="D151" i="5" s="1"/>
  <c r="G225" i="3"/>
  <c r="H225" i="3" s="1"/>
  <c r="F150" i="2"/>
  <c r="G150" i="2" s="1"/>
  <c r="D226" i="3" l="1"/>
  <c r="D225" i="2"/>
  <c r="E156" i="4"/>
  <c r="E151" i="5"/>
  <c r="J156" i="4"/>
  <c r="K156" i="4" s="1"/>
  <c r="E226" i="3"/>
  <c r="F226" i="3" s="1"/>
  <c r="H156" i="4" l="1"/>
  <c r="F151" i="5"/>
  <c r="G151" i="5" s="1"/>
  <c r="J151" i="5" s="1"/>
  <c r="K151" i="5" s="1"/>
  <c r="G226" i="3"/>
  <c r="H226" i="3" s="1"/>
  <c r="D227" i="3" l="1"/>
  <c r="E227" i="3" s="1"/>
  <c r="F227" i="3" s="1"/>
  <c r="D226" i="2"/>
  <c r="D157" i="4"/>
  <c r="D152" i="5" s="1"/>
  <c r="F151" i="2"/>
  <c r="G151" i="2" s="1"/>
  <c r="J157" i="4" l="1"/>
  <c r="F152" i="5" s="1"/>
  <c r="H157" i="4"/>
  <c r="E157" i="4"/>
  <c r="G227" i="3"/>
  <c r="H227" i="3" s="1"/>
  <c r="D228" i="3" l="1"/>
  <c r="D227" i="2"/>
  <c r="K157" i="4"/>
  <c r="E152" i="5"/>
  <c r="G152" i="5" s="1"/>
  <c r="J152" i="5" s="1"/>
  <c r="K152" i="5" s="1"/>
  <c r="E228" i="3"/>
  <c r="F228" i="3" s="1"/>
  <c r="D158" i="4" l="1"/>
  <c r="D153" i="5" s="1"/>
  <c r="G228" i="3"/>
  <c r="H228" i="3" s="1"/>
  <c r="F152" i="2"/>
  <c r="G152" i="2" s="1"/>
  <c r="D229" i="3" l="1"/>
  <c r="D228" i="2"/>
  <c r="J158" i="4"/>
  <c r="F153" i="5" s="1"/>
  <c r="E158" i="4"/>
  <c r="E153" i="5"/>
  <c r="E229" i="3"/>
  <c r="F229" i="3" s="1"/>
  <c r="K158" i="4" l="1"/>
  <c r="H158" i="4"/>
  <c r="G153" i="5"/>
  <c r="J153" i="5" s="1"/>
  <c r="K153" i="5" s="1"/>
  <c r="G229" i="3"/>
  <c r="H229" i="3" s="1"/>
  <c r="D230" i="3" l="1"/>
  <c r="E230" i="3" s="1"/>
  <c r="F230" i="3" s="1"/>
  <c r="D229" i="2"/>
  <c r="D159" i="4"/>
  <c r="D154" i="5" s="1"/>
  <c r="F153" i="2"/>
  <c r="G153" i="2" s="1"/>
  <c r="J159" i="4" l="1"/>
  <c r="K159" i="4" s="1"/>
  <c r="E154" i="5"/>
  <c r="E159" i="4"/>
  <c r="G230" i="3"/>
  <c r="H230" i="3" s="1"/>
  <c r="D231" i="3" l="1"/>
  <c r="D230" i="2"/>
  <c r="F154" i="5"/>
  <c r="G154" i="5" s="1"/>
  <c r="J154" i="5" s="1"/>
  <c r="K154" i="5" s="1"/>
  <c r="H159" i="4"/>
  <c r="E231" i="3"/>
  <c r="F231" i="3" s="1"/>
  <c r="D160" i="4" l="1"/>
  <c r="D155" i="5" s="1"/>
  <c r="G231" i="3"/>
  <c r="H231" i="3" s="1"/>
  <c r="F154" i="2"/>
  <c r="G154" i="2" s="1"/>
  <c r="D232" i="3" l="1"/>
  <c r="E232" i="3" s="1"/>
  <c r="F232" i="3" s="1"/>
  <c r="D231" i="2"/>
  <c r="H160" i="4"/>
  <c r="E160" i="4"/>
  <c r="J160" i="4"/>
  <c r="K160" i="4" s="1"/>
  <c r="E155" i="5" l="1"/>
  <c r="F155" i="5"/>
  <c r="G232" i="3"/>
  <c r="H232" i="3" s="1"/>
  <c r="D233" i="3" l="1"/>
  <c r="D232" i="2"/>
  <c r="G155" i="5"/>
  <c r="J155" i="5" s="1"/>
  <c r="K155" i="5" s="1"/>
  <c r="D161" i="4"/>
  <c r="D156" i="5" s="1"/>
  <c r="E233" i="3"/>
  <c r="F233" i="3" s="1"/>
  <c r="F155" i="2"/>
  <c r="G155" i="2" s="1"/>
  <c r="J161" i="4" l="1"/>
  <c r="K161" i="4" s="1"/>
  <c r="E161" i="4"/>
  <c r="H161" i="4"/>
  <c r="G233" i="3"/>
  <c r="H233" i="3" s="1"/>
  <c r="D234" i="3" l="1"/>
  <c r="E234" i="3" s="1"/>
  <c r="F234" i="3" s="1"/>
  <c r="D233" i="2"/>
  <c r="F156" i="5"/>
  <c r="E156" i="5"/>
  <c r="G156" i="5" l="1"/>
  <c r="J156" i="5" s="1"/>
  <c r="K156" i="5" s="1"/>
  <c r="D162" i="4"/>
  <c r="D157" i="5" s="1"/>
  <c r="G234" i="3"/>
  <c r="H234" i="3" s="1"/>
  <c r="F156" i="2"/>
  <c r="G156" i="2" l="1"/>
  <c r="L17" i="2" s="1"/>
  <c r="K17" i="2"/>
  <c r="D235" i="3"/>
  <c r="E235" i="3" s="1"/>
  <c r="F235" i="3" s="1"/>
  <c r="D234" i="2"/>
  <c r="J162" i="4"/>
  <c r="K162" i="4" s="1"/>
  <c r="E162" i="4"/>
  <c r="E157" i="5"/>
  <c r="F157" i="5" l="1"/>
  <c r="G157" i="5" s="1"/>
  <c r="J157" i="5" s="1"/>
  <c r="K157" i="5" s="1"/>
  <c r="H162" i="4"/>
  <c r="G235" i="3"/>
  <c r="H235" i="3" s="1"/>
  <c r="D236" i="3" l="1"/>
  <c r="E236" i="3" s="1"/>
  <c r="F236" i="3" s="1"/>
  <c r="D235" i="2"/>
  <c r="D163" i="4"/>
  <c r="D158" i="5" s="1"/>
  <c r="F157" i="2"/>
  <c r="G157" i="2" s="1"/>
  <c r="J163" i="4" l="1"/>
  <c r="F158" i="5" s="1"/>
  <c r="E163" i="4"/>
  <c r="H163" i="4"/>
  <c r="G236" i="3"/>
  <c r="H236" i="3" s="1"/>
  <c r="D237" i="3" l="1"/>
  <c r="D236" i="2"/>
  <c r="K163" i="4"/>
  <c r="E158" i="5"/>
  <c r="G158" i="5" s="1"/>
  <c r="J158" i="5" s="1"/>
  <c r="K158" i="5" s="1"/>
  <c r="E237" i="3"/>
  <c r="F237" i="3" s="1"/>
  <c r="D164" i="4" l="1"/>
  <c r="D159" i="5" s="1"/>
  <c r="G237" i="3"/>
  <c r="H237" i="3" s="1"/>
  <c r="F158" i="2"/>
  <c r="G158" i="2" s="1"/>
  <c r="D238" i="3" l="1"/>
  <c r="D237" i="2"/>
  <c r="E164" i="4"/>
  <c r="J164" i="4"/>
  <c r="K164" i="4" s="1"/>
  <c r="E159" i="5"/>
  <c r="E238" i="3"/>
  <c r="F238" i="3" s="1"/>
  <c r="H164" i="4" l="1"/>
  <c r="F159" i="5"/>
  <c r="G159" i="5" s="1"/>
  <c r="J159" i="5" s="1"/>
  <c r="K159" i="5" s="1"/>
  <c r="G238" i="3"/>
  <c r="H238" i="3" s="1"/>
  <c r="D239" i="3" l="1"/>
  <c r="E239" i="3" s="1"/>
  <c r="F239" i="3" s="1"/>
  <c r="D238" i="2"/>
  <c r="D165" i="4"/>
  <c r="D160" i="5" s="1"/>
  <c r="F159" i="2"/>
  <c r="G159" i="2" s="1"/>
  <c r="J165" i="4" l="1"/>
  <c r="K165" i="4" s="1"/>
  <c r="E165" i="4"/>
  <c r="H165" i="4"/>
  <c r="G239" i="3"/>
  <c r="H239" i="3" s="1"/>
  <c r="D240" i="3" l="1"/>
  <c r="D239" i="2"/>
  <c r="F160" i="5"/>
  <c r="E160" i="5"/>
  <c r="E240" i="3"/>
  <c r="F240" i="3" s="1"/>
  <c r="J17" i="2"/>
  <c r="G160" i="5" l="1"/>
  <c r="J160" i="5" s="1"/>
  <c r="K160" i="5" s="1"/>
  <c r="D166" i="4"/>
  <c r="D161" i="5" s="1"/>
  <c r="G240" i="3"/>
  <c r="H240" i="3" s="1"/>
  <c r="F160" i="2"/>
  <c r="G160" i="2" s="1"/>
  <c r="D241" i="3" l="1"/>
  <c r="D240" i="2"/>
  <c r="E166" i="4"/>
  <c r="E161" i="5"/>
  <c r="J166" i="4"/>
  <c r="K166" i="4" s="1"/>
  <c r="E241" i="3"/>
  <c r="F241" i="3" s="1"/>
  <c r="H166" i="4" l="1"/>
  <c r="F161" i="5"/>
  <c r="G161" i="5" s="1"/>
  <c r="J161" i="5" s="1"/>
  <c r="K161" i="5" s="1"/>
  <c r="G241" i="3"/>
  <c r="H241" i="3" s="1"/>
  <c r="D242" i="3" l="1"/>
  <c r="D241" i="2"/>
  <c r="D167" i="4"/>
  <c r="D162" i="5" s="1"/>
  <c r="E242" i="3"/>
  <c r="F242" i="3" s="1"/>
  <c r="F161" i="2"/>
  <c r="G161" i="2" s="1"/>
  <c r="J167" i="4" l="1"/>
  <c r="F162" i="5" s="1"/>
  <c r="E167" i="4"/>
  <c r="H167" i="4"/>
  <c r="G242" i="3"/>
  <c r="H242" i="3" s="1"/>
  <c r="D243" i="3" l="1"/>
  <c r="D242" i="2"/>
  <c r="K167" i="4"/>
  <c r="E162" i="5"/>
  <c r="G162" i="5" s="1"/>
  <c r="J162" i="5" s="1"/>
  <c r="K162" i="5" s="1"/>
  <c r="E243" i="3"/>
  <c r="F243" i="3" s="1"/>
  <c r="D168" i="4" l="1"/>
  <c r="D163" i="5" s="1"/>
  <c r="G243" i="3"/>
  <c r="H243" i="3" s="1"/>
  <c r="F162" i="2"/>
  <c r="G162" i="2" s="1"/>
  <c r="D244" i="3" l="1"/>
  <c r="D243" i="2"/>
  <c r="E168" i="4"/>
  <c r="E163" i="5"/>
  <c r="J168" i="4"/>
  <c r="K168" i="4" s="1"/>
  <c r="E244" i="3"/>
  <c r="F244" i="3" s="1"/>
  <c r="H168" i="4" l="1"/>
  <c r="F163" i="5"/>
  <c r="G163" i="5" s="1"/>
  <c r="J163" i="5" s="1"/>
  <c r="K163" i="5" s="1"/>
  <c r="G244" i="3"/>
  <c r="H244" i="3" s="1"/>
  <c r="D245" i="3" l="1"/>
  <c r="D244" i="2"/>
  <c r="D169" i="4"/>
  <c r="D164" i="5" s="1"/>
  <c r="E245" i="3"/>
  <c r="F245" i="3" s="1"/>
  <c r="F163" i="2"/>
  <c r="G163" i="2" s="1"/>
  <c r="E169" i="4" l="1"/>
  <c r="J169" i="4"/>
  <c r="K169" i="4" s="1"/>
  <c r="E164" i="5"/>
  <c r="G245" i="3"/>
  <c r="H245" i="3" s="1"/>
  <c r="D246" i="3" l="1"/>
  <c r="D245" i="2"/>
  <c r="H169" i="4"/>
  <c r="F164" i="5"/>
  <c r="G164" i="5" s="1"/>
  <c r="J164" i="5" s="1"/>
  <c r="K164" i="5" s="1"/>
  <c r="E246" i="3"/>
  <c r="F246" i="3" s="1"/>
  <c r="D170" i="4" l="1"/>
  <c r="D165" i="5" s="1"/>
  <c r="G246" i="3"/>
  <c r="H246" i="3" s="1"/>
  <c r="F164" i="2"/>
  <c r="G164" i="2" s="1"/>
  <c r="D247" i="3" l="1"/>
  <c r="D246" i="2"/>
  <c r="J170" i="4"/>
  <c r="K170" i="4" s="1"/>
  <c r="E170" i="4"/>
  <c r="H170" i="4"/>
  <c r="E247" i="3"/>
  <c r="F247" i="3" s="1"/>
  <c r="F165" i="5" l="1"/>
  <c r="E165" i="5"/>
  <c r="G247" i="3"/>
  <c r="H247" i="3" s="1"/>
  <c r="D248" i="3" l="1"/>
  <c r="D247" i="2"/>
  <c r="G165" i="5"/>
  <c r="J165" i="5" s="1"/>
  <c r="K165" i="5" s="1"/>
  <c r="D171" i="4"/>
  <c r="D166" i="5" s="1"/>
  <c r="E248" i="3"/>
  <c r="F248" i="3" s="1"/>
  <c r="F165" i="2"/>
  <c r="G165" i="2" s="1"/>
  <c r="J171" i="4" l="1"/>
  <c r="F166" i="5" s="1"/>
  <c r="E171" i="4"/>
  <c r="H171" i="4"/>
  <c r="G248" i="3"/>
  <c r="H248" i="3" s="1"/>
  <c r="D249" i="3" l="1"/>
  <c r="D248" i="2"/>
  <c r="E166" i="5"/>
  <c r="G166" i="5" s="1"/>
  <c r="J166" i="5" s="1"/>
  <c r="K166" i="5" s="1"/>
  <c r="K171" i="4"/>
  <c r="E249" i="3"/>
  <c r="F249" i="3" s="1"/>
  <c r="D172" i="4" l="1"/>
  <c r="D167" i="5" s="1"/>
  <c r="G249" i="3"/>
  <c r="H249" i="3" s="1"/>
  <c r="F166" i="2"/>
  <c r="G166" i="2" s="1"/>
  <c r="D250" i="3" l="1"/>
  <c r="D249" i="2"/>
  <c r="E172" i="4"/>
  <c r="H172" i="4"/>
  <c r="J172" i="4"/>
  <c r="K172" i="4" s="1"/>
  <c r="E250" i="3"/>
  <c r="F250" i="3" s="1"/>
  <c r="F167" i="5" l="1"/>
  <c r="E167" i="5"/>
  <c r="G250" i="3"/>
  <c r="H250" i="3" s="1"/>
  <c r="D251" i="3" l="1"/>
  <c r="D250" i="2"/>
  <c r="G167" i="5"/>
  <c r="J167" i="5" s="1"/>
  <c r="K167" i="5" s="1"/>
  <c r="D173" i="4"/>
  <c r="D168" i="5" s="1"/>
  <c r="E251" i="3"/>
  <c r="F251" i="3" s="1"/>
  <c r="F167" i="2"/>
  <c r="G167" i="2" s="1"/>
  <c r="J173" i="4" l="1"/>
  <c r="K173" i="4" s="1"/>
  <c r="E168" i="5"/>
  <c r="E173" i="4"/>
  <c r="G251" i="3"/>
  <c r="H251" i="3" s="1"/>
  <c r="D252" i="3" l="1"/>
  <c r="D251" i="2"/>
  <c r="H173" i="4"/>
  <c r="F168" i="5"/>
  <c r="G168" i="5" s="1"/>
  <c r="J168" i="5" s="1"/>
  <c r="K168" i="5" s="1"/>
  <c r="E252" i="3"/>
  <c r="F252" i="3" s="1"/>
  <c r="D174" i="4" l="1"/>
  <c r="D169" i="5" s="1"/>
  <c r="G252" i="3"/>
  <c r="H252" i="3" s="1"/>
  <c r="F168" i="2"/>
  <c r="G168" i="2" s="1"/>
  <c r="D253" i="3" l="1"/>
  <c r="D252" i="2"/>
  <c r="J174" i="4"/>
  <c r="K174" i="4" s="1"/>
  <c r="H174" i="4"/>
  <c r="E174" i="4"/>
  <c r="E253" i="3"/>
  <c r="F253" i="3" s="1"/>
  <c r="F169" i="5" l="1"/>
  <c r="E169" i="5"/>
  <c r="G253" i="3"/>
  <c r="H253" i="3" s="1"/>
  <c r="D254" i="3" l="1"/>
  <c r="D253" i="2"/>
  <c r="G169" i="5"/>
  <c r="J169" i="5" s="1"/>
  <c r="K169" i="5" s="1"/>
  <c r="D175" i="4"/>
  <c r="D170" i="5" s="1"/>
  <c r="E254" i="3"/>
  <c r="F254" i="3" s="1"/>
  <c r="F169" i="2"/>
  <c r="G169" i="2" s="1"/>
  <c r="E175" i="4" l="1"/>
  <c r="J175" i="4"/>
  <c r="F170" i="5" s="1"/>
  <c r="H175" i="4"/>
  <c r="G254" i="3"/>
  <c r="H254" i="3" s="1"/>
  <c r="D255" i="3" l="1"/>
  <c r="D254" i="2"/>
  <c r="K175" i="4"/>
  <c r="E170" i="5"/>
  <c r="G170" i="5" s="1"/>
  <c r="J170" i="5" s="1"/>
  <c r="K170" i="5" s="1"/>
  <c r="E255" i="3"/>
  <c r="F255" i="3" s="1"/>
  <c r="D176" i="4" l="1"/>
  <c r="D171" i="5" s="1"/>
  <c r="G255" i="3"/>
  <c r="H255" i="3" s="1"/>
  <c r="F170" i="2"/>
  <c r="G170" i="2" s="1"/>
  <c r="D256" i="3" l="1"/>
  <c r="D255" i="2"/>
  <c r="H176" i="4"/>
  <c r="J176" i="4"/>
  <c r="F171" i="5" s="1"/>
  <c r="E176" i="4"/>
  <c r="E256" i="3"/>
  <c r="F256" i="3" s="1"/>
  <c r="E171" i="5" l="1"/>
  <c r="G171" i="5" s="1"/>
  <c r="J171" i="5" s="1"/>
  <c r="K171" i="5" s="1"/>
  <c r="K176" i="4"/>
  <c r="G256" i="3"/>
  <c r="H256" i="3" s="1"/>
  <c r="D257" i="3" l="1"/>
  <c r="E257" i="3" s="1"/>
  <c r="F257" i="3" s="1"/>
  <c r="D256" i="2"/>
  <c r="D177" i="4"/>
  <c r="D172" i="5" s="1"/>
  <c r="F171" i="2"/>
  <c r="G171" i="2" s="1"/>
  <c r="E172" i="5" l="1"/>
  <c r="J177" i="4"/>
  <c r="F172" i="5" s="1"/>
  <c r="E177" i="4"/>
  <c r="G257" i="3"/>
  <c r="H257" i="3" s="1"/>
  <c r="D258" i="3" l="1"/>
  <c r="D257" i="2"/>
  <c r="K177" i="4"/>
  <c r="H177" i="4"/>
  <c r="G172" i="5"/>
  <c r="J172" i="5" s="1"/>
  <c r="K172" i="5" s="1"/>
  <c r="E258" i="3"/>
  <c r="F258" i="3" s="1"/>
  <c r="J18" i="2"/>
  <c r="D178" i="4" l="1"/>
  <c r="D173" i="5" s="1"/>
  <c r="G258" i="3"/>
  <c r="H258" i="3" s="1"/>
  <c r="F172" i="2"/>
  <c r="G172" i="2" l="1"/>
  <c r="L18" i="2" s="1"/>
  <c r="K18" i="2"/>
  <c r="D259" i="3"/>
  <c r="E259" i="3" s="1"/>
  <c r="F259" i="3" s="1"/>
  <c r="D258" i="2"/>
  <c r="E178" i="4"/>
  <c r="E173" i="5"/>
  <c r="J178" i="4"/>
  <c r="F173" i="5" s="1"/>
  <c r="K178" i="4" l="1"/>
  <c r="H178" i="4"/>
  <c r="G173" i="5"/>
  <c r="J173" i="5" s="1"/>
  <c r="K173" i="5" s="1"/>
  <c r="G259" i="3"/>
  <c r="H259" i="3" s="1"/>
  <c r="D260" i="3" l="1"/>
  <c r="D259" i="2"/>
  <c r="D179" i="4"/>
  <c r="D174" i="5" s="1"/>
  <c r="E260" i="3"/>
  <c r="F260" i="3" s="1"/>
  <c r="F173" i="2"/>
  <c r="G173" i="2" s="1"/>
  <c r="H179" i="4" l="1"/>
  <c r="J179" i="4"/>
  <c r="F174" i="5" s="1"/>
  <c r="E179" i="4"/>
  <c r="G260" i="3"/>
  <c r="H260" i="3" s="1"/>
  <c r="D261" i="3" l="1"/>
  <c r="D260" i="2"/>
  <c r="K179" i="4"/>
  <c r="E174" i="5"/>
  <c r="G174" i="5" s="1"/>
  <c r="J174" i="5" s="1"/>
  <c r="K174" i="5" s="1"/>
  <c r="E261" i="3"/>
  <c r="F261" i="3" s="1"/>
  <c r="D180" i="4" l="1"/>
  <c r="D175" i="5" s="1"/>
  <c r="G261" i="3"/>
  <c r="H261" i="3" s="1"/>
  <c r="F174" i="2"/>
  <c r="G174" i="2" s="1"/>
  <c r="D262" i="3" l="1"/>
  <c r="D261" i="2"/>
  <c r="J180" i="4"/>
  <c r="K180" i="4" s="1"/>
  <c r="E180" i="4"/>
  <c r="H180" i="4"/>
  <c r="E262" i="3"/>
  <c r="F262" i="3" s="1"/>
  <c r="F175" i="5" l="1"/>
  <c r="E175" i="5"/>
  <c r="G262" i="3"/>
  <c r="H262" i="3" s="1"/>
  <c r="D263" i="3" l="1"/>
  <c r="D262" i="2"/>
  <c r="G175" i="5"/>
  <c r="J175" i="5" s="1"/>
  <c r="K175" i="5" s="1"/>
  <c r="D181" i="4"/>
  <c r="D176" i="5" s="1"/>
  <c r="E263" i="3"/>
  <c r="F263" i="3" s="1"/>
  <c r="F175" i="2"/>
  <c r="G175" i="2" s="1"/>
  <c r="J181" i="4" l="1"/>
  <c r="F176" i="5" s="1"/>
  <c r="H181" i="4"/>
  <c r="E181" i="4"/>
  <c r="G263" i="3"/>
  <c r="H263" i="3" s="1"/>
  <c r="D264" i="3" l="1"/>
  <c r="D263" i="2"/>
  <c r="K181" i="4"/>
  <c r="E176" i="5"/>
  <c r="G176" i="5" s="1"/>
  <c r="J176" i="5" s="1"/>
  <c r="K176" i="5" s="1"/>
  <c r="E264" i="3"/>
  <c r="F264" i="3" s="1"/>
  <c r="D182" i="4" l="1"/>
  <c r="D177" i="5" s="1"/>
  <c r="G264" i="3"/>
  <c r="H264" i="3" s="1"/>
  <c r="F176" i="2"/>
  <c r="G176" i="2" s="1"/>
  <c r="D265" i="3" l="1"/>
  <c r="E265" i="3" s="1"/>
  <c r="F265" i="3" s="1"/>
  <c r="D264" i="2"/>
  <c r="H182" i="4"/>
  <c r="E182" i="4"/>
  <c r="J182" i="4"/>
  <c r="K182" i="4" s="1"/>
  <c r="E177" i="5" l="1"/>
  <c r="F177" i="5"/>
  <c r="G265" i="3"/>
  <c r="H265" i="3" s="1"/>
  <c r="D266" i="3" l="1"/>
  <c r="D265" i="2"/>
  <c r="G177" i="5"/>
  <c r="J177" i="5" s="1"/>
  <c r="K177" i="5" s="1"/>
  <c r="D183" i="4"/>
  <c r="D178" i="5" s="1"/>
  <c r="E266" i="3"/>
  <c r="F266" i="3" s="1"/>
  <c r="F177" i="2"/>
  <c r="G177" i="2" s="1"/>
  <c r="E183" i="4" l="1"/>
  <c r="H183" i="4"/>
  <c r="J183" i="4"/>
  <c r="K183" i="4" s="1"/>
  <c r="G266" i="3"/>
  <c r="H266" i="3" s="1"/>
  <c r="D267" i="3" l="1"/>
  <c r="E267" i="3" s="1"/>
  <c r="F267" i="3" s="1"/>
  <c r="D266" i="2"/>
  <c r="F178" i="5"/>
  <c r="E178" i="5"/>
  <c r="G178" i="5" l="1"/>
  <c r="J178" i="5" s="1"/>
  <c r="K178" i="5" s="1"/>
  <c r="D184" i="4"/>
  <c r="D179" i="5" s="1"/>
  <c r="G267" i="3"/>
  <c r="H267" i="3" s="1"/>
  <c r="F178" i="2"/>
  <c r="G178" i="2" s="1"/>
  <c r="D268" i="3" l="1"/>
  <c r="D267" i="2"/>
  <c r="J184" i="4"/>
  <c r="K184" i="4" s="1"/>
  <c r="E184" i="4"/>
  <c r="H184" i="4"/>
  <c r="E268" i="3"/>
  <c r="F268" i="3" s="1"/>
  <c r="F179" i="5" l="1"/>
  <c r="E179" i="5"/>
  <c r="G268" i="3"/>
  <c r="H268" i="3" s="1"/>
  <c r="D269" i="3" l="1"/>
  <c r="D268" i="2"/>
  <c r="G179" i="5"/>
  <c r="J179" i="5" s="1"/>
  <c r="K179" i="5" s="1"/>
  <c r="D185" i="4"/>
  <c r="D180" i="5" s="1"/>
  <c r="E269" i="3"/>
  <c r="F269" i="3" s="1"/>
  <c r="F179" i="2"/>
  <c r="G179" i="2" s="1"/>
  <c r="J185" i="4" l="1"/>
  <c r="K185" i="4" s="1"/>
  <c r="H185" i="4"/>
  <c r="E185" i="4"/>
  <c r="G269" i="3"/>
  <c r="H269" i="3" s="1"/>
  <c r="D270" i="3" l="1"/>
  <c r="E270" i="3" s="1"/>
  <c r="F270" i="3" s="1"/>
  <c r="D269" i="2"/>
  <c r="F180" i="5"/>
  <c r="E180" i="5"/>
  <c r="G180" i="5" l="1"/>
  <c r="J180" i="5" s="1"/>
  <c r="K180" i="5" s="1"/>
  <c r="D186" i="4"/>
  <c r="D181" i="5" s="1"/>
  <c r="G270" i="3"/>
  <c r="H270" i="3" s="1"/>
  <c r="F180" i="2"/>
  <c r="G180" i="2" s="1"/>
  <c r="D271" i="3" l="1"/>
  <c r="D270" i="2"/>
  <c r="J186" i="4"/>
  <c r="F181" i="5" s="1"/>
  <c r="E186" i="4"/>
  <c r="E181" i="5"/>
  <c r="E271" i="3"/>
  <c r="F271" i="3" s="1"/>
  <c r="H186" i="4" l="1"/>
  <c r="K186" i="4"/>
  <c r="G181" i="5"/>
  <c r="J181" i="5" s="1"/>
  <c r="K181" i="5" s="1"/>
  <c r="G271" i="3"/>
  <c r="H271" i="3" s="1"/>
  <c r="D272" i="3" l="1"/>
  <c r="E272" i="3" s="1"/>
  <c r="F272" i="3" s="1"/>
  <c r="D271" i="2"/>
  <c r="D187" i="4"/>
  <c r="D182" i="5" s="1"/>
  <c r="F181" i="2"/>
  <c r="G181" i="2" s="1"/>
  <c r="H187" i="4" l="1"/>
  <c r="E187" i="4"/>
  <c r="J187" i="4"/>
  <c r="K187" i="4" s="1"/>
  <c r="G272" i="3"/>
  <c r="H272" i="3" s="1"/>
  <c r="D273" i="3" l="1"/>
  <c r="E273" i="3" s="1"/>
  <c r="F273" i="3" s="1"/>
  <c r="D272" i="2"/>
  <c r="E182" i="5"/>
  <c r="F182" i="5"/>
  <c r="G182" i="5" l="1"/>
  <c r="J182" i="5" s="1"/>
  <c r="K182" i="5" s="1"/>
  <c r="D188" i="4"/>
  <c r="D183" i="5" s="1"/>
  <c r="G273" i="3"/>
  <c r="H273" i="3" s="1"/>
  <c r="F182" i="2"/>
  <c r="G182" i="2" s="1"/>
  <c r="D274" i="3" l="1"/>
  <c r="E274" i="3" s="1"/>
  <c r="F274" i="3" s="1"/>
  <c r="D273" i="2"/>
  <c r="H188" i="4"/>
  <c r="J188" i="4"/>
  <c r="F183" i="5" s="1"/>
  <c r="E188" i="4"/>
  <c r="E183" i="5" l="1"/>
  <c r="G183" i="5" s="1"/>
  <c r="J183" i="5" s="1"/>
  <c r="K183" i="5" s="1"/>
  <c r="K188" i="4"/>
  <c r="G274" i="3"/>
  <c r="H274" i="3" s="1"/>
  <c r="D275" i="3" l="1"/>
  <c r="E275" i="3" s="1"/>
  <c r="F275" i="3" s="1"/>
  <c r="D274" i="2"/>
  <c r="D189" i="4"/>
  <c r="D184" i="5" s="1"/>
  <c r="F183" i="2"/>
  <c r="G183" i="2" s="1"/>
  <c r="H189" i="4" l="1"/>
  <c r="E189" i="4"/>
  <c r="J189" i="4"/>
  <c r="K189" i="4" s="1"/>
  <c r="G275" i="3"/>
  <c r="H275" i="3" s="1"/>
  <c r="D276" i="3" l="1"/>
  <c r="E276" i="3" s="1"/>
  <c r="F276" i="3" s="1"/>
  <c r="D275" i="2"/>
  <c r="E184" i="5"/>
  <c r="F184" i="5"/>
  <c r="J19" i="2"/>
  <c r="G184" i="5" l="1"/>
  <c r="J184" i="5" s="1"/>
  <c r="K184" i="5" s="1"/>
  <c r="D190" i="4"/>
  <c r="D185" i="5" s="1"/>
  <c r="G276" i="3"/>
  <c r="H276" i="3" s="1"/>
  <c r="F184" i="2"/>
  <c r="G184" i="2" l="1"/>
  <c r="L19" i="2" s="1"/>
  <c r="K19" i="2"/>
  <c r="D277" i="3"/>
  <c r="D276" i="2"/>
  <c r="E190" i="4"/>
  <c r="J190" i="4"/>
  <c r="F185" i="5" s="1"/>
  <c r="H190" i="4"/>
  <c r="E277" i="3"/>
  <c r="F277" i="3" s="1"/>
  <c r="K190" i="4" l="1"/>
  <c r="E185" i="5"/>
  <c r="G185" i="5" s="1"/>
  <c r="J185" i="5" s="1"/>
  <c r="K185" i="5" s="1"/>
  <c r="G277" i="3"/>
  <c r="H277" i="3" s="1"/>
  <c r="D278" i="3" l="1"/>
  <c r="E278" i="3" s="1"/>
  <c r="F278" i="3" s="1"/>
  <c r="D277" i="2"/>
  <c r="D191" i="4"/>
  <c r="D186" i="5" s="1"/>
  <c r="F185" i="2"/>
  <c r="G185" i="2" s="1"/>
  <c r="H191" i="4" l="1"/>
  <c r="E191" i="4"/>
  <c r="J191" i="4"/>
  <c r="K191" i="4" s="1"/>
  <c r="G278" i="3"/>
  <c r="H278" i="3" s="1"/>
  <c r="D279" i="3" l="1"/>
  <c r="E279" i="3" s="1"/>
  <c r="F279" i="3" s="1"/>
  <c r="D278" i="2"/>
  <c r="E186" i="5"/>
  <c r="F186" i="5"/>
  <c r="G186" i="5" l="1"/>
  <c r="J186" i="5" s="1"/>
  <c r="K186" i="5" s="1"/>
  <c r="D192" i="4"/>
  <c r="D187" i="5" s="1"/>
  <c r="G279" i="3"/>
  <c r="H279" i="3" s="1"/>
  <c r="F186" i="2"/>
  <c r="G186" i="2" s="1"/>
  <c r="D280" i="3" l="1"/>
  <c r="E280" i="3" s="1"/>
  <c r="F280" i="3" s="1"/>
  <c r="D279" i="2"/>
  <c r="J192" i="4"/>
  <c r="K192" i="4" s="1"/>
  <c r="E192" i="4"/>
  <c r="H192" i="4"/>
  <c r="F187" i="5" l="1"/>
  <c r="E187" i="5"/>
  <c r="G280" i="3"/>
  <c r="H280" i="3" s="1"/>
  <c r="D281" i="3" l="1"/>
  <c r="D280" i="2"/>
  <c r="G187" i="5"/>
  <c r="J187" i="5" s="1"/>
  <c r="K187" i="5" s="1"/>
  <c r="D193" i="4"/>
  <c r="D188" i="5" s="1"/>
  <c r="E281" i="3"/>
  <c r="F281" i="3" s="1"/>
  <c r="F187" i="2"/>
  <c r="G187" i="2" s="1"/>
  <c r="E193" i="4" l="1"/>
  <c r="H193" i="4"/>
  <c r="J193" i="4"/>
  <c r="K193" i="4" s="1"/>
  <c r="G281" i="3"/>
  <c r="H281" i="3" s="1"/>
  <c r="D282" i="3" l="1"/>
  <c r="E282" i="3" s="1"/>
  <c r="F282" i="3" s="1"/>
  <c r="D281" i="2"/>
  <c r="E188" i="5"/>
  <c r="F188" i="5"/>
  <c r="G188" i="5" l="1"/>
  <c r="J188" i="5" s="1"/>
  <c r="K188" i="5" s="1"/>
  <c r="D194" i="4"/>
  <c r="D189" i="5" s="1"/>
  <c r="G282" i="3"/>
  <c r="H282" i="3" s="1"/>
  <c r="F188" i="2"/>
  <c r="G188" i="2" s="1"/>
  <c r="D283" i="3" l="1"/>
  <c r="D282" i="2"/>
  <c r="E194" i="4"/>
  <c r="J194" i="4"/>
  <c r="F189" i="5" s="1"/>
  <c r="H194" i="4"/>
  <c r="E283" i="3"/>
  <c r="F283" i="3" s="1"/>
  <c r="K194" i="4" l="1"/>
  <c r="E189" i="5"/>
  <c r="G189" i="5" s="1"/>
  <c r="J189" i="5" s="1"/>
  <c r="K189" i="5" s="1"/>
  <c r="G283" i="3"/>
  <c r="H283" i="3" s="1"/>
  <c r="D284" i="3" l="1"/>
  <c r="E284" i="3" s="1"/>
  <c r="F284" i="3" s="1"/>
  <c r="D283" i="2"/>
  <c r="D195" i="4"/>
  <c r="D190" i="5" s="1"/>
  <c r="F189" i="2"/>
  <c r="G189" i="2" s="1"/>
  <c r="H195" i="4" l="1"/>
  <c r="E195" i="4"/>
  <c r="J195" i="4"/>
  <c r="K195" i="4" s="1"/>
  <c r="G284" i="3"/>
  <c r="H284" i="3" s="1"/>
  <c r="D285" i="3" l="1"/>
  <c r="E285" i="3" s="1"/>
  <c r="F285" i="3" s="1"/>
  <c r="D284" i="2"/>
  <c r="E190" i="5"/>
  <c r="F190" i="5"/>
  <c r="G190" i="5" l="1"/>
  <c r="J190" i="5" s="1"/>
  <c r="K190" i="5" s="1"/>
  <c r="D196" i="4"/>
  <c r="D191" i="5" s="1"/>
  <c r="G285" i="3"/>
  <c r="H285" i="3" s="1"/>
  <c r="F190" i="2"/>
  <c r="G190" i="2" s="1"/>
  <c r="D286" i="3" l="1"/>
  <c r="D285" i="2"/>
  <c r="J196" i="4"/>
  <c r="K196" i="4" s="1"/>
  <c r="E196" i="4"/>
  <c r="H196" i="4"/>
  <c r="E286" i="3"/>
  <c r="F286" i="3" s="1"/>
  <c r="F191" i="5" l="1"/>
  <c r="E191" i="5"/>
  <c r="G286" i="3"/>
  <c r="H286" i="3" s="1"/>
  <c r="D287" i="3" l="1"/>
  <c r="D286" i="2"/>
  <c r="G191" i="5"/>
  <c r="J191" i="5" s="1"/>
  <c r="K191" i="5" s="1"/>
  <c r="D197" i="4"/>
  <c r="D192" i="5" s="1"/>
  <c r="E287" i="3"/>
  <c r="F287" i="3" s="1"/>
  <c r="F191" i="2"/>
  <c r="G191" i="2" s="1"/>
  <c r="H197" i="4" l="1"/>
  <c r="J197" i="4"/>
  <c r="K197" i="4" s="1"/>
  <c r="E197" i="4"/>
  <c r="G287" i="3"/>
  <c r="H287" i="3" s="1"/>
  <c r="D288" i="3" l="1"/>
  <c r="D287" i="2"/>
  <c r="E192" i="5"/>
  <c r="F192" i="5"/>
  <c r="E288" i="3"/>
  <c r="F288" i="3" s="1"/>
  <c r="G192" i="5" l="1"/>
  <c r="J192" i="5" s="1"/>
  <c r="K192" i="5" s="1"/>
  <c r="D198" i="4"/>
  <c r="D193" i="5" s="1"/>
  <c r="G288" i="3"/>
  <c r="H288" i="3" s="1"/>
  <c r="F192" i="2"/>
  <c r="G192" i="2" s="1"/>
  <c r="D289" i="3" l="1"/>
  <c r="D288" i="2"/>
  <c r="E198" i="4"/>
  <c r="J198" i="4"/>
  <c r="K198" i="4" s="1"/>
  <c r="H198" i="4"/>
  <c r="E289" i="3"/>
  <c r="F289" i="3" s="1"/>
  <c r="E193" i="5" l="1"/>
  <c r="F193" i="5"/>
  <c r="G289" i="3"/>
  <c r="H289" i="3" s="1"/>
  <c r="D290" i="3" l="1"/>
  <c r="D289" i="2"/>
  <c r="G193" i="5"/>
  <c r="J193" i="5" s="1"/>
  <c r="K193" i="5" s="1"/>
  <c r="D199" i="4"/>
  <c r="D194" i="5" s="1"/>
  <c r="E290" i="3"/>
  <c r="F290" i="3" s="1"/>
  <c r="F193" i="2"/>
  <c r="G193" i="2" s="1"/>
  <c r="H199" i="4" l="1"/>
  <c r="J199" i="4"/>
  <c r="K199" i="4" s="1"/>
  <c r="E199" i="4"/>
  <c r="G290" i="3"/>
  <c r="H290" i="3" s="1"/>
  <c r="D291" i="3" l="1"/>
  <c r="D290" i="2"/>
  <c r="F194" i="5"/>
  <c r="E194" i="5"/>
  <c r="E291" i="3"/>
  <c r="F291" i="3" s="1"/>
  <c r="G194" i="5" l="1"/>
  <c r="J194" i="5" s="1"/>
  <c r="K194" i="5" s="1"/>
  <c r="D200" i="4"/>
  <c r="D195" i="5" s="1"/>
  <c r="G291" i="3"/>
  <c r="H291" i="3" s="1"/>
  <c r="F194" i="2"/>
  <c r="G194" i="2" s="1"/>
  <c r="D292" i="3" l="1"/>
  <c r="D291" i="2"/>
  <c r="J200" i="4"/>
  <c r="K200" i="4" s="1"/>
  <c r="E200" i="4"/>
  <c r="H200" i="4"/>
  <c r="E292" i="3"/>
  <c r="F292" i="3" s="1"/>
  <c r="F195" i="5" l="1"/>
  <c r="E195" i="5"/>
  <c r="G292" i="3"/>
  <c r="H292" i="3" s="1"/>
  <c r="D293" i="3" l="1"/>
  <c r="D292" i="2"/>
  <c r="G195" i="5"/>
  <c r="J195" i="5" s="1"/>
  <c r="K195" i="5" s="1"/>
  <c r="D201" i="4"/>
  <c r="D196" i="5" s="1"/>
  <c r="E293" i="3"/>
  <c r="F293" i="3" s="1"/>
  <c r="F195" i="2"/>
  <c r="G195" i="2" s="1"/>
  <c r="E201" i="4" l="1"/>
  <c r="H201" i="4"/>
  <c r="J201" i="4"/>
  <c r="K201" i="4" s="1"/>
  <c r="G293" i="3"/>
  <c r="H293" i="3" s="1"/>
  <c r="D294" i="3" l="1"/>
  <c r="D293" i="2"/>
  <c r="E196" i="5"/>
  <c r="F196" i="5"/>
  <c r="E294" i="3"/>
  <c r="F294" i="3" s="1"/>
  <c r="J20" i="2"/>
  <c r="G196" i="5" l="1"/>
  <c r="J196" i="5" s="1"/>
  <c r="K196" i="5" s="1"/>
  <c r="D202" i="4"/>
  <c r="D197" i="5" s="1"/>
  <c r="G294" i="3"/>
  <c r="H294" i="3" s="1"/>
  <c r="F196" i="2"/>
  <c r="G196" i="2" l="1"/>
  <c r="L20" i="2" s="1"/>
  <c r="K20" i="2"/>
  <c r="D295" i="3"/>
  <c r="E295" i="3" s="1"/>
  <c r="F295" i="3" s="1"/>
  <c r="D294" i="2"/>
  <c r="E202" i="4"/>
  <c r="J202" i="4"/>
  <c r="K202" i="4" s="1"/>
  <c r="H202" i="4"/>
  <c r="E197" i="5" l="1"/>
  <c r="F197" i="5"/>
  <c r="G295" i="3"/>
  <c r="H295" i="3" s="1"/>
  <c r="D296" i="3" l="1"/>
  <c r="D295" i="2"/>
  <c r="G197" i="5"/>
  <c r="J197" i="5" s="1"/>
  <c r="K197" i="5" s="1"/>
  <c r="D203" i="4"/>
  <c r="D198" i="5" s="1"/>
  <c r="E296" i="3"/>
  <c r="F296" i="3" s="1"/>
  <c r="F197" i="2"/>
  <c r="G197" i="2" s="1"/>
  <c r="H203" i="4" l="1"/>
  <c r="J203" i="4"/>
  <c r="F198" i="5" s="1"/>
  <c r="E203" i="4"/>
  <c r="G296" i="3"/>
  <c r="H296" i="3" s="1"/>
  <c r="D297" i="3" l="1"/>
  <c r="D296" i="2"/>
  <c r="E198" i="5"/>
  <c r="G198" i="5" s="1"/>
  <c r="J198" i="5" s="1"/>
  <c r="K198" i="5" s="1"/>
  <c r="K203" i="4"/>
  <c r="E297" i="3"/>
  <c r="F297" i="3" s="1"/>
  <c r="D204" i="4" l="1"/>
  <c r="D199" i="5" s="1"/>
  <c r="G297" i="3"/>
  <c r="H297" i="3" s="1"/>
  <c r="F198" i="2"/>
  <c r="G198" i="2" s="1"/>
  <c r="D298" i="3" l="1"/>
  <c r="D297" i="2"/>
  <c r="J204" i="4"/>
  <c r="K204" i="4" s="1"/>
  <c r="E204" i="4"/>
  <c r="H204" i="4"/>
  <c r="E298" i="3"/>
  <c r="F298" i="3" s="1"/>
  <c r="F199" i="5" l="1"/>
  <c r="E199" i="5"/>
  <c r="G298" i="3"/>
  <c r="H298" i="3" s="1"/>
  <c r="D299" i="3" l="1"/>
  <c r="D298" i="2"/>
  <c r="G199" i="5"/>
  <c r="J199" i="5" s="1"/>
  <c r="K199" i="5" s="1"/>
  <c r="D205" i="4"/>
  <c r="D200" i="5" s="1"/>
  <c r="E299" i="3"/>
  <c r="F299" i="3" s="1"/>
  <c r="F199" i="2"/>
  <c r="G199" i="2" s="1"/>
  <c r="H205" i="4" l="1"/>
  <c r="J205" i="4"/>
  <c r="F200" i="5" s="1"/>
  <c r="E205" i="4"/>
  <c r="G299" i="3"/>
  <c r="H299" i="3" s="1"/>
  <c r="D300" i="3" l="1"/>
  <c r="D299" i="2"/>
  <c r="E200" i="5"/>
  <c r="G200" i="5" s="1"/>
  <c r="J200" i="5" s="1"/>
  <c r="K200" i="5" s="1"/>
  <c r="K205" i="4"/>
  <c r="E300" i="3"/>
  <c r="F300" i="3" s="1"/>
  <c r="D206" i="4" l="1"/>
  <c r="D201" i="5" s="1"/>
  <c r="G300" i="3"/>
  <c r="H300" i="3" s="1"/>
  <c r="F200" i="2"/>
  <c r="G200" i="2" s="1"/>
  <c r="D301" i="3" l="1"/>
  <c r="E301" i="3" s="1"/>
  <c r="F301" i="3" s="1"/>
  <c r="D300" i="2"/>
  <c r="H206" i="4"/>
  <c r="E206" i="4"/>
  <c r="J206" i="4"/>
  <c r="K206" i="4" s="1"/>
  <c r="E201" i="5" l="1"/>
  <c r="F201" i="5"/>
  <c r="G301" i="3"/>
  <c r="H301" i="3" s="1"/>
  <c r="D302" i="3" l="1"/>
  <c r="E302" i="3" s="1"/>
  <c r="F302" i="3" s="1"/>
  <c r="D301" i="2"/>
  <c r="G201" i="5"/>
  <c r="J201" i="5" s="1"/>
  <c r="K201" i="5" s="1"/>
  <c r="D207" i="4"/>
  <c r="D202" i="5" s="1"/>
  <c r="F201" i="2"/>
  <c r="G201" i="2" s="1"/>
  <c r="H207" i="4" l="1"/>
  <c r="J207" i="4"/>
  <c r="F202" i="5" s="1"/>
  <c r="E207" i="4"/>
  <c r="G302" i="3"/>
  <c r="H302" i="3" s="1"/>
  <c r="D303" i="3" l="1"/>
  <c r="D302" i="2"/>
  <c r="K207" i="4"/>
  <c r="E202" i="5"/>
  <c r="G202" i="5" s="1"/>
  <c r="J202" i="5" s="1"/>
  <c r="K202" i="5" s="1"/>
  <c r="E303" i="3"/>
  <c r="F303" i="3" s="1"/>
  <c r="D208" i="4" l="1"/>
  <c r="D203" i="5" s="1"/>
  <c r="G303" i="3"/>
  <c r="H303" i="3" s="1"/>
  <c r="F202" i="2"/>
  <c r="G202" i="2" s="1"/>
  <c r="D304" i="3" l="1"/>
  <c r="E304" i="3" s="1"/>
  <c r="F304" i="3" s="1"/>
  <c r="D303" i="2"/>
  <c r="J208" i="4"/>
  <c r="K208" i="4" s="1"/>
  <c r="E208" i="4"/>
  <c r="E203" i="5"/>
  <c r="F203" i="5" l="1"/>
  <c r="G203" i="5" s="1"/>
  <c r="J203" i="5" s="1"/>
  <c r="K203" i="5" s="1"/>
  <c r="H208" i="4"/>
  <c r="G304" i="3"/>
  <c r="H304" i="3" s="1"/>
  <c r="D305" i="3" l="1"/>
  <c r="E305" i="3" s="1"/>
  <c r="F305" i="3" s="1"/>
  <c r="D304" i="2"/>
  <c r="D209" i="4"/>
  <c r="D204" i="5" s="1"/>
  <c r="F203" i="2"/>
  <c r="G203" i="2" s="1"/>
  <c r="H209" i="4" l="1"/>
  <c r="J209" i="4"/>
  <c r="F204" i="5" s="1"/>
  <c r="E209" i="4"/>
  <c r="G305" i="3"/>
  <c r="H305" i="3" s="1"/>
  <c r="D306" i="3" l="1"/>
  <c r="D305" i="2"/>
  <c r="K209" i="4"/>
  <c r="E204" i="5"/>
  <c r="G204" i="5" s="1"/>
  <c r="J204" i="5" s="1"/>
  <c r="K204" i="5" s="1"/>
  <c r="E306" i="3"/>
  <c r="F306" i="3" s="1"/>
  <c r="D210" i="4" l="1"/>
  <c r="D205" i="5" s="1"/>
  <c r="G306" i="3"/>
  <c r="H306" i="3" s="1"/>
  <c r="F204" i="2"/>
  <c r="D307" i="3" l="1"/>
  <c r="E307" i="3" s="1"/>
  <c r="F307" i="3" s="1"/>
  <c r="D306" i="2"/>
  <c r="G204" i="2"/>
  <c r="L21" i="2" s="1"/>
  <c r="K21" i="2"/>
  <c r="E210" i="4"/>
  <c r="E205" i="5"/>
  <c r="J210" i="4"/>
  <c r="K210" i="4" s="1"/>
  <c r="H210" i="4" l="1"/>
  <c r="F205" i="5"/>
  <c r="G205" i="5" s="1"/>
  <c r="J205" i="5" s="1"/>
  <c r="K205" i="5" s="1"/>
  <c r="G307" i="3"/>
  <c r="H307" i="3" s="1"/>
  <c r="D308" i="3" l="1"/>
  <c r="D307" i="2"/>
  <c r="D211" i="4"/>
  <c r="D206" i="5" s="1"/>
  <c r="E308" i="3"/>
  <c r="F308" i="3" s="1"/>
  <c r="F205" i="2"/>
  <c r="G205" i="2" s="1"/>
  <c r="H211" i="4" l="1"/>
  <c r="J211" i="4"/>
  <c r="K211" i="4" s="1"/>
  <c r="E211" i="4"/>
  <c r="G308" i="3"/>
  <c r="H308" i="3" s="1"/>
  <c r="D309" i="3" l="1"/>
  <c r="D308" i="2"/>
  <c r="E206" i="5"/>
  <c r="F206" i="5"/>
  <c r="E309" i="3"/>
  <c r="F309" i="3" s="1"/>
  <c r="G206" i="5" l="1"/>
  <c r="J206" i="5" s="1"/>
  <c r="K206" i="5" s="1"/>
  <c r="D212" i="4"/>
  <c r="D207" i="5" s="1"/>
  <c r="G309" i="3"/>
  <c r="H309" i="3" s="1"/>
  <c r="F206" i="2"/>
  <c r="G206" i="2" s="1"/>
  <c r="D310" i="3" l="1"/>
  <c r="D309" i="2"/>
  <c r="J212" i="4"/>
  <c r="K212" i="4" s="1"/>
  <c r="H212" i="4"/>
  <c r="E212" i="4"/>
  <c r="E310" i="3"/>
  <c r="F310" i="3" s="1"/>
  <c r="E207" i="5" l="1"/>
  <c r="F207" i="5"/>
  <c r="G310" i="3"/>
  <c r="H310" i="3" s="1"/>
  <c r="D311" i="3" l="1"/>
  <c r="D310" i="2"/>
  <c r="G207" i="5"/>
  <c r="J207" i="5" s="1"/>
  <c r="K207" i="5" s="1"/>
  <c r="D213" i="4"/>
  <c r="D208" i="5" s="1"/>
  <c r="E311" i="3"/>
  <c r="F311" i="3" s="1"/>
  <c r="F207" i="2"/>
  <c r="G207" i="2" s="1"/>
  <c r="H213" i="4" l="1"/>
  <c r="J213" i="4"/>
  <c r="F208" i="5" s="1"/>
  <c r="E213" i="4"/>
  <c r="G311" i="3"/>
  <c r="H311" i="3" s="1"/>
  <c r="D312" i="3" l="1"/>
  <c r="D311" i="2"/>
  <c r="K213" i="4"/>
  <c r="E208" i="5"/>
  <c r="G208" i="5" s="1"/>
  <c r="J208" i="5" s="1"/>
  <c r="K208" i="5" s="1"/>
  <c r="E312" i="3"/>
  <c r="F312" i="3" s="1"/>
  <c r="J21" i="2"/>
  <c r="D214" i="4" l="1"/>
  <c r="D209" i="5" s="1"/>
  <c r="G312" i="3"/>
  <c r="H312" i="3" s="1"/>
  <c r="F208" i="2"/>
  <c r="G208" i="2" s="1"/>
  <c r="D313" i="3" l="1"/>
  <c r="D312" i="2"/>
  <c r="E214" i="4"/>
  <c r="J214" i="4"/>
  <c r="K214" i="4" s="1"/>
  <c r="H214" i="4"/>
  <c r="E313" i="3"/>
  <c r="F313" i="3" s="1"/>
  <c r="F209" i="5" l="1"/>
  <c r="E209" i="5"/>
  <c r="G313" i="3"/>
  <c r="H313" i="3" s="1"/>
  <c r="D314" i="3" l="1"/>
  <c r="D313" i="2"/>
  <c r="G209" i="5"/>
  <c r="J209" i="5" s="1"/>
  <c r="K209" i="5" s="1"/>
  <c r="D215" i="4"/>
  <c r="D210" i="5" s="1"/>
  <c r="E314" i="3"/>
  <c r="F314" i="3" s="1"/>
  <c r="F209" i="2"/>
  <c r="G209" i="2" s="1"/>
  <c r="J215" i="4" l="1"/>
  <c r="K215" i="4" s="1"/>
  <c r="H215" i="4"/>
  <c r="E215" i="4"/>
  <c r="G314" i="3"/>
  <c r="H314" i="3" s="1"/>
  <c r="D315" i="3" l="1"/>
  <c r="D314" i="2"/>
  <c r="F210" i="5"/>
  <c r="E210" i="5"/>
  <c r="E315" i="3"/>
  <c r="F315" i="3" s="1"/>
  <c r="G210" i="5" l="1"/>
  <c r="J210" i="5" s="1"/>
  <c r="K210" i="5" s="1"/>
  <c r="D216" i="4"/>
  <c r="D211" i="5" s="1"/>
  <c r="G315" i="3"/>
  <c r="H315" i="3" s="1"/>
  <c r="F210" i="2"/>
  <c r="G210" i="2" s="1"/>
  <c r="D316" i="3" l="1"/>
  <c r="D315" i="2"/>
  <c r="J216" i="4"/>
  <c r="K216" i="4" s="1"/>
  <c r="E216" i="4"/>
  <c r="H216" i="4"/>
  <c r="E316" i="3"/>
  <c r="F316" i="3" s="1"/>
  <c r="F211" i="5" l="1"/>
  <c r="E211" i="5"/>
  <c r="G316" i="3"/>
  <c r="H316" i="3" s="1"/>
  <c r="D317" i="3" l="1"/>
  <c r="D316" i="2"/>
  <c r="G211" i="5"/>
  <c r="J211" i="5" s="1"/>
  <c r="K211" i="5" s="1"/>
  <c r="D217" i="4"/>
  <c r="D212" i="5" s="1"/>
  <c r="E317" i="3"/>
  <c r="F317" i="3" s="1"/>
  <c r="F211" i="2"/>
  <c r="G211" i="2" s="1"/>
  <c r="H217" i="4" l="1"/>
  <c r="J217" i="4"/>
  <c r="K217" i="4" s="1"/>
  <c r="E217" i="4"/>
  <c r="G317" i="3"/>
  <c r="H317" i="3" s="1"/>
  <c r="D318" i="3" l="1"/>
  <c r="D317" i="2"/>
  <c r="E212" i="5"/>
  <c r="F212" i="5"/>
  <c r="E318" i="3"/>
  <c r="F318" i="3" s="1"/>
  <c r="G212" i="5" l="1"/>
  <c r="J212" i="5" s="1"/>
  <c r="K212" i="5" s="1"/>
  <c r="D218" i="4"/>
  <c r="D213" i="5" s="1"/>
  <c r="G318" i="3"/>
  <c r="H318" i="3" s="1"/>
  <c r="F212" i="2"/>
  <c r="G212" i="2" s="1"/>
  <c r="D319" i="3" l="1"/>
  <c r="E319" i="3" s="1"/>
  <c r="F319" i="3" s="1"/>
  <c r="D318" i="2"/>
  <c r="J218" i="4"/>
  <c r="K218" i="4" s="1"/>
  <c r="E218" i="4"/>
  <c r="H218" i="4"/>
  <c r="F213" i="5" l="1"/>
  <c r="E213" i="5"/>
  <c r="G319" i="3"/>
  <c r="H319" i="3" s="1"/>
  <c r="D320" i="3" l="1"/>
  <c r="D319" i="2"/>
  <c r="G213" i="5"/>
  <c r="J213" i="5" s="1"/>
  <c r="K213" i="5" s="1"/>
  <c r="D219" i="4"/>
  <c r="D214" i="5" s="1"/>
  <c r="E320" i="3"/>
  <c r="F320" i="3" s="1"/>
  <c r="F213" i="2"/>
  <c r="G213" i="2" s="1"/>
  <c r="H219" i="4" l="1"/>
  <c r="J219" i="4"/>
  <c r="F214" i="5" s="1"/>
  <c r="E219" i="4"/>
  <c r="G320" i="3"/>
  <c r="H320" i="3" s="1"/>
  <c r="D321" i="3" l="1"/>
  <c r="D320" i="2"/>
  <c r="E214" i="5"/>
  <c r="G214" i="5" s="1"/>
  <c r="J214" i="5" s="1"/>
  <c r="K214" i="5" s="1"/>
  <c r="K219" i="4"/>
  <c r="E321" i="3"/>
  <c r="F321" i="3" s="1"/>
  <c r="D220" i="4" l="1"/>
  <c r="D215" i="5" s="1"/>
  <c r="G321" i="3"/>
  <c r="H321" i="3" s="1"/>
  <c r="F214" i="2"/>
  <c r="G214" i="2" s="1"/>
  <c r="D322" i="3" l="1"/>
  <c r="E322" i="3" s="1"/>
  <c r="F322" i="3" s="1"/>
  <c r="D321" i="2"/>
  <c r="J220" i="4"/>
  <c r="K220" i="4" s="1"/>
  <c r="E220" i="4"/>
  <c r="H220" i="4"/>
  <c r="F215" i="5" l="1"/>
  <c r="E215" i="5"/>
  <c r="G322" i="3"/>
  <c r="H322" i="3" s="1"/>
  <c r="D323" i="3" l="1"/>
  <c r="E323" i="3" s="1"/>
  <c r="F323" i="3" s="1"/>
  <c r="D322" i="2"/>
  <c r="G215" i="5"/>
  <c r="J215" i="5" s="1"/>
  <c r="K215" i="5" s="1"/>
  <c r="D221" i="4"/>
  <c r="D216" i="5" s="1"/>
  <c r="F215" i="2"/>
  <c r="G215" i="2" s="1"/>
  <c r="E216" i="5" l="1"/>
  <c r="J221" i="4"/>
  <c r="K221" i="4" s="1"/>
  <c r="E221" i="4"/>
  <c r="G323" i="3"/>
  <c r="H323" i="3" s="1"/>
  <c r="D324" i="3" l="1"/>
  <c r="D323" i="2"/>
  <c r="H221" i="4"/>
  <c r="F216" i="5"/>
  <c r="G216" i="5" s="1"/>
  <c r="J216" i="5" s="1"/>
  <c r="K216" i="5" s="1"/>
  <c r="E324" i="3"/>
  <c r="F324" i="3" s="1"/>
  <c r="D222" i="4" l="1"/>
  <c r="D217" i="5" s="1"/>
  <c r="G324" i="3"/>
  <c r="H324" i="3" s="1"/>
  <c r="F216" i="2"/>
  <c r="G216" i="2" l="1"/>
  <c r="L22" i="2" s="1"/>
  <c r="K22" i="2"/>
  <c r="D325" i="3"/>
  <c r="E325" i="3" s="1"/>
  <c r="F325" i="3" s="1"/>
  <c r="D324" i="2"/>
  <c r="E222" i="4"/>
  <c r="J222" i="4"/>
  <c r="K222" i="4" s="1"/>
  <c r="H222" i="4"/>
  <c r="F217" i="5" l="1"/>
  <c r="E217" i="5"/>
  <c r="G325" i="3"/>
  <c r="H325" i="3" s="1"/>
  <c r="D326" i="3" l="1"/>
  <c r="E326" i="3" s="1"/>
  <c r="F326" i="3" s="1"/>
  <c r="D325" i="2"/>
  <c r="G217" i="5"/>
  <c r="J217" i="5" s="1"/>
  <c r="K217" i="5" s="1"/>
  <c r="D223" i="4"/>
  <c r="D218" i="5" s="1"/>
  <c r="F217" i="2"/>
  <c r="G217" i="2" s="1"/>
  <c r="H223" i="4" l="1"/>
  <c r="J223" i="4"/>
  <c r="K223" i="4" s="1"/>
  <c r="E223" i="4"/>
  <c r="G326" i="3"/>
  <c r="H326" i="3" s="1"/>
  <c r="D327" i="3" l="1"/>
  <c r="D326" i="2"/>
  <c r="E218" i="5"/>
  <c r="F218" i="5"/>
  <c r="E327" i="3"/>
  <c r="F327" i="3" s="1"/>
  <c r="G218" i="5" l="1"/>
  <c r="J218" i="5" s="1"/>
  <c r="K218" i="5" s="1"/>
  <c r="D224" i="4"/>
  <c r="D219" i="5" s="1"/>
  <c r="G327" i="3"/>
  <c r="H327" i="3" s="1"/>
  <c r="F218" i="2"/>
  <c r="G218" i="2" s="1"/>
  <c r="D328" i="3" l="1"/>
  <c r="D327" i="2"/>
  <c r="J224" i="4"/>
  <c r="K224" i="4" s="1"/>
  <c r="E219" i="5"/>
  <c r="E224" i="4"/>
  <c r="E328" i="3"/>
  <c r="F328" i="3" s="1"/>
  <c r="H224" i="4" l="1"/>
  <c r="F219" i="5"/>
  <c r="G219" i="5" s="1"/>
  <c r="J219" i="5" s="1"/>
  <c r="K219" i="5" s="1"/>
  <c r="G328" i="3"/>
  <c r="H328" i="3" s="1"/>
  <c r="D329" i="3" l="1"/>
  <c r="E329" i="3" s="1"/>
  <c r="F329" i="3" s="1"/>
  <c r="D328" i="2"/>
  <c r="D225" i="4"/>
  <c r="D220" i="5" s="1"/>
  <c r="F219" i="2"/>
  <c r="G219" i="2" s="1"/>
  <c r="H225" i="4" l="1"/>
  <c r="J225" i="4"/>
  <c r="F220" i="5" s="1"/>
  <c r="E225" i="4"/>
  <c r="G329" i="3"/>
  <c r="H329" i="3" s="1"/>
  <c r="D330" i="3" l="1"/>
  <c r="D329" i="2"/>
  <c r="K225" i="4"/>
  <c r="E220" i="5"/>
  <c r="G220" i="5" s="1"/>
  <c r="J220" i="5" s="1"/>
  <c r="K220" i="5" s="1"/>
  <c r="E330" i="3"/>
  <c r="F330" i="3" s="1"/>
  <c r="J22" i="2"/>
  <c r="D226" i="4" l="1"/>
  <c r="D221" i="5" s="1"/>
  <c r="G330" i="3"/>
  <c r="H330" i="3" s="1"/>
  <c r="F220" i="2"/>
  <c r="G220" i="2" s="1"/>
  <c r="D331" i="3" l="1"/>
  <c r="E331" i="3" s="1"/>
  <c r="F331" i="3" s="1"/>
  <c r="D330" i="2"/>
  <c r="E226" i="4"/>
  <c r="J226" i="4"/>
  <c r="F221" i="5" s="1"/>
  <c r="E221" i="5"/>
  <c r="H226" i="4" l="1"/>
  <c r="K226" i="4"/>
  <c r="G221" i="5"/>
  <c r="J221" i="5" s="1"/>
  <c r="K221" i="5" s="1"/>
  <c r="G331" i="3"/>
  <c r="H331" i="3" s="1"/>
  <c r="D332" i="3" l="1"/>
  <c r="E332" i="3" s="1"/>
  <c r="F332" i="3" s="1"/>
  <c r="D331" i="2"/>
  <c r="D227" i="4"/>
  <c r="D222" i="5" s="1"/>
  <c r="F221" i="2"/>
  <c r="G221" i="2" s="1"/>
  <c r="E222" i="5" l="1"/>
  <c r="J227" i="4"/>
  <c r="K227" i="4" s="1"/>
  <c r="E227" i="4"/>
  <c r="G332" i="3"/>
  <c r="H332" i="3" s="1"/>
  <c r="D333" i="3" l="1"/>
  <c r="D332" i="2"/>
  <c r="H227" i="4"/>
  <c r="F222" i="5"/>
  <c r="G222" i="5" s="1"/>
  <c r="J222" i="5" s="1"/>
  <c r="K222" i="5" s="1"/>
  <c r="E333" i="3"/>
  <c r="F333" i="3" s="1"/>
  <c r="D228" i="4" l="1"/>
  <c r="D223" i="5" s="1"/>
  <c r="G333" i="3"/>
  <c r="H333" i="3" s="1"/>
  <c r="F222" i="2"/>
  <c r="G222" i="2" s="1"/>
  <c r="D334" i="3" l="1"/>
  <c r="E334" i="3" s="1"/>
  <c r="F334" i="3" s="1"/>
  <c r="D333" i="2"/>
  <c r="J228" i="4"/>
  <c r="K228" i="4" s="1"/>
  <c r="E228" i="4"/>
  <c r="H228" i="4"/>
  <c r="F223" i="5" l="1"/>
  <c r="E223" i="5"/>
  <c r="G334" i="3"/>
  <c r="H334" i="3" s="1"/>
  <c r="D335" i="3" l="1"/>
  <c r="E335" i="3" s="1"/>
  <c r="F335" i="3" s="1"/>
  <c r="D334" i="2"/>
  <c r="G223" i="5"/>
  <c r="J223" i="5" s="1"/>
  <c r="K223" i="5" s="1"/>
  <c r="D229" i="4"/>
  <c r="D224" i="5" s="1"/>
  <c r="F223" i="2"/>
  <c r="G223" i="2" s="1"/>
  <c r="H229" i="4" l="1"/>
  <c r="J229" i="4"/>
  <c r="F224" i="5" s="1"/>
  <c r="E229" i="4"/>
  <c r="G335" i="3"/>
  <c r="H335" i="3" s="1"/>
  <c r="E224" i="5" l="1"/>
  <c r="G224" i="5" s="1"/>
  <c r="J224" i="5" s="1"/>
  <c r="K224" i="5" s="1"/>
  <c r="K229" i="4"/>
  <c r="D230" i="4" l="1"/>
  <c r="D225" i="5" s="1"/>
  <c r="F224" i="2"/>
  <c r="G224" i="2" s="1"/>
  <c r="J230" i="4" l="1"/>
  <c r="K230" i="4" s="1"/>
  <c r="E230" i="4"/>
  <c r="E225" i="5"/>
  <c r="F225" i="5" l="1"/>
  <c r="G225" i="5" s="1"/>
  <c r="J225" i="5" s="1"/>
  <c r="K225" i="5" s="1"/>
  <c r="H230" i="4"/>
  <c r="D231" i="4"/>
  <c r="D226" i="5" s="1"/>
  <c r="F225" i="2"/>
  <c r="G225" i="2" s="1"/>
  <c r="J231" i="4" l="1"/>
  <c r="F226" i="5" s="1"/>
  <c r="E231" i="4"/>
  <c r="E226" i="5"/>
  <c r="H231" i="4" l="1"/>
  <c r="K231" i="4"/>
  <c r="D232" i="4"/>
  <c r="D227" i="5" s="1"/>
  <c r="G226" i="5"/>
  <c r="J226" i="5" s="1"/>
  <c r="K226" i="5" s="1"/>
  <c r="F226" i="2"/>
  <c r="G226" i="2" s="1"/>
  <c r="J232" i="4" l="1"/>
  <c r="F227" i="5" s="1"/>
  <c r="E232" i="4"/>
  <c r="H232" i="4"/>
  <c r="K232" i="4" l="1"/>
  <c r="E227" i="5"/>
  <c r="G227" i="5" s="1"/>
  <c r="J227" i="5" s="1"/>
  <c r="K227" i="5" s="1"/>
  <c r="D233" i="4"/>
  <c r="D228" i="5" s="1"/>
  <c r="F227" i="2"/>
  <c r="G227" i="2" s="1"/>
  <c r="E228" i="5" l="1"/>
  <c r="J233" i="4"/>
  <c r="F228" i="5" s="1"/>
  <c r="E233" i="4"/>
  <c r="H233" i="4" l="1"/>
  <c r="K233" i="4"/>
  <c r="D234" i="4"/>
  <c r="D229" i="5" s="1"/>
  <c r="G228" i="5"/>
  <c r="J228" i="5" s="1"/>
  <c r="K228" i="5" s="1"/>
  <c r="F228" i="2"/>
  <c r="G228" i="2" l="1"/>
  <c r="L23" i="2" s="1"/>
  <c r="K23" i="2"/>
  <c r="J234" i="4"/>
  <c r="K234" i="4" s="1"/>
  <c r="E229" i="5"/>
  <c r="E234" i="4"/>
  <c r="F229" i="5" l="1"/>
  <c r="G229" i="5" s="1"/>
  <c r="J229" i="5" s="1"/>
  <c r="K229" i="5" s="1"/>
  <c r="H234" i="4"/>
  <c r="D235" i="4"/>
  <c r="D230" i="5" s="1"/>
  <c r="F229" i="2"/>
  <c r="G229" i="2" s="1"/>
  <c r="E230" i="5" l="1"/>
  <c r="J235" i="4"/>
  <c r="K235" i="4" s="1"/>
  <c r="E235" i="4"/>
  <c r="H235" i="4" l="1"/>
  <c r="F230" i="5"/>
  <c r="G230" i="5" s="1"/>
  <c r="J230" i="5" s="1"/>
  <c r="K230" i="5" s="1"/>
  <c r="D236" i="4"/>
  <c r="D231" i="5" s="1"/>
  <c r="F230" i="2"/>
  <c r="G230" i="2" s="1"/>
  <c r="E231" i="5" l="1"/>
  <c r="J236" i="4"/>
  <c r="F231" i="5" s="1"/>
  <c r="E236" i="4"/>
  <c r="K236" i="4" l="1"/>
  <c r="H236" i="4"/>
  <c r="D237" i="4"/>
  <c r="D232" i="5" s="1"/>
  <c r="G231" i="5"/>
  <c r="J231" i="5" s="1"/>
  <c r="K231" i="5" s="1"/>
  <c r="F231" i="2"/>
  <c r="G231" i="2" s="1"/>
  <c r="J237" i="4" l="1"/>
  <c r="K237" i="4" s="1"/>
  <c r="E237" i="4"/>
  <c r="H237" i="4"/>
  <c r="J23" i="2"/>
  <c r="F232" i="5" l="1"/>
  <c r="E232" i="5"/>
  <c r="D238" i="4"/>
  <c r="D233" i="5" s="1"/>
  <c r="F232" i="2"/>
  <c r="G232" i="2" s="1"/>
  <c r="G232" i="5" l="1"/>
  <c r="J232" i="5" s="1"/>
  <c r="K232" i="5" s="1"/>
  <c r="E238" i="4"/>
  <c r="J238" i="4"/>
  <c r="K238" i="4" s="1"/>
  <c r="H238" i="4"/>
  <c r="F233" i="5" l="1"/>
  <c r="E233" i="5"/>
  <c r="D239" i="4"/>
  <c r="D234" i="5" s="1"/>
  <c r="F233" i="2"/>
  <c r="G233" i="2" s="1"/>
  <c r="G233" i="5" l="1"/>
  <c r="J233" i="5" s="1"/>
  <c r="K233" i="5" s="1"/>
  <c r="H239" i="4"/>
  <c r="J239" i="4"/>
  <c r="K239" i="4" s="1"/>
  <c r="E239" i="4"/>
  <c r="E234" i="5" l="1"/>
  <c r="F234" i="5"/>
  <c r="D240" i="4"/>
  <c r="D235" i="5" s="1"/>
  <c r="F234" i="2"/>
  <c r="G234" i="2" s="1"/>
  <c r="G234" i="5" l="1"/>
  <c r="J234" i="5" s="1"/>
  <c r="K234" i="5" s="1"/>
  <c r="E240" i="4"/>
  <c r="H240" i="4"/>
  <c r="J240" i="4"/>
  <c r="K240" i="4" s="1"/>
  <c r="E235" i="5" l="1"/>
  <c r="F235" i="5"/>
  <c r="D241" i="4"/>
  <c r="D236" i="5" s="1"/>
  <c r="F235" i="2"/>
  <c r="G235" i="2" s="1"/>
  <c r="G235" i="5" l="1"/>
  <c r="J235" i="5" s="1"/>
  <c r="K235" i="5" s="1"/>
  <c r="H241" i="4"/>
  <c r="J241" i="4"/>
  <c r="K241" i="4" s="1"/>
  <c r="E241" i="4"/>
  <c r="E236" i="5" l="1"/>
  <c r="F236" i="5"/>
  <c r="D242" i="4"/>
  <c r="D237" i="5" s="1"/>
  <c r="F236" i="2"/>
  <c r="G236" i="2" s="1"/>
  <c r="G236" i="5" l="1"/>
  <c r="J236" i="5" s="1"/>
  <c r="K236" i="5" s="1"/>
  <c r="J242" i="4"/>
  <c r="F237" i="5" s="1"/>
  <c r="H242" i="4"/>
  <c r="E242" i="4"/>
  <c r="K242" i="4" l="1"/>
  <c r="E237" i="5"/>
  <c r="G237" i="5" s="1"/>
  <c r="J237" i="5" s="1"/>
  <c r="K237" i="5" s="1"/>
  <c r="D243" i="4"/>
  <c r="D238" i="5" s="1"/>
  <c r="F237" i="2"/>
  <c r="G237" i="2" s="1"/>
  <c r="E238" i="5" l="1"/>
  <c r="J243" i="4"/>
  <c r="K243" i="4" s="1"/>
  <c r="E243" i="4"/>
  <c r="H243" i="4" l="1"/>
  <c r="F238" i="5"/>
  <c r="G238" i="5" s="1"/>
  <c r="J238" i="5" s="1"/>
  <c r="K238" i="5" s="1"/>
  <c r="D244" i="4"/>
  <c r="D239" i="5" s="1"/>
  <c r="F238" i="2"/>
  <c r="G238" i="2" s="1"/>
  <c r="J244" i="4" l="1"/>
  <c r="K244" i="4" s="1"/>
  <c r="E244" i="4"/>
  <c r="H244" i="4"/>
  <c r="F239" i="5" l="1"/>
  <c r="E239" i="5"/>
  <c r="D245" i="4"/>
  <c r="D240" i="5" s="1"/>
  <c r="F239" i="2"/>
  <c r="G239" i="2" s="1"/>
  <c r="G239" i="5" l="1"/>
  <c r="J239" i="5" s="1"/>
  <c r="K239" i="5" s="1"/>
  <c r="H245" i="4"/>
  <c r="J245" i="4"/>
  <c r="K245" i="4" s="1"/>
  <c r="E245" i="4"/>
  <c r="E240" i="5" l="1"/>
  <c r="F240" i="5"/>
  <c r="D246" i="4"/>
  <c r="D241" i="5" s="1"/>
  <c r="F240" i="2"/>
  <c r="G240" i="2" l="1"/>
  <c r="L24" i="2" s="1"/>
  <c r="K24" i="2"/>
  <c r="G240" i="5"/>
  <c r="J240" i="5" s="1"/>
  <c r="K240" i="5" s="1"/>
  <c r="E246" i="4"/>
  <c r="J246" i="4"/>
  <c r="K246" i="4" s="1"/>
  <c r="H246" i="4"/>
  <c r="E241" i="5" l="1"/>
  <c r="F241" i="5"/>
  <c r="D247" i="4"/>
  <c r="D242" i="5" s="1"/>
  <c r="F241" i="2"/>
  <c r="G241" i="2" s="1"/>
  <c r="G241" i="5" l="1"/>
  <c r="J241" i="5" s="1"/>
  <c r="K241" i="5" s="1"/>
  <c r="J247" i="4"/>
  <c r="K247" i="4" s="1"/>
  <c r="E247" i="4"/>
  <c r="E242" i="5"/>
  <c r="F242" i="5" l="1"/>
  <c r="G242" i="5" s="1"/>
  <c r="J242" i="5" s="1"/>
  <c r="K242" i="5" s="1"/>
  <c r="H247" i="4"/>
  <c r="D248" i="4"/>
  <c r="D243" i="5" s="1"/>
  <c r="F242" i="2"/>
  <c r="G242" i="2" s="1"/>
  <c r="H248" i="4" l="1"/>
  <c r="J248" i="4"/>
  <c r="F243" i="5" s="1"/>
  <c r="E248" i="4"/>
  <c r="E243" i="5" l="1"/>
  <c r="G243" i="5" s="1"/>
  <c r="J243" i="5" s="1"/>
  <c r="K243" i="5" s="1"/>
  <c r="K248" i="4"/>
  <c r="D249" i="4"/>
  <c r="D244" i="5" s="1"/>
  <c r="F243" i="2"/>
  <c r="G243" i="2" s="1"/>
  <c r="E244" i="5" l="1"/>
  <c r="J249" i="4"/>
  <c r="F244" i="5" s="1"/>
  <c r="E249" i="4"/>
  <c r="J24" i="2"/>
  <c r="K249" i="4" l="1"/>
  <c r="H249" i="4"/>
  <c r="D250" i="4"/>
  <c r="D245" i="5" s="1"/>
  <c r="G244" i="5"/>
  <c r="J244" i="5" s="1"/>
  <c r="K244" i="5" s="1"/>
  <c r="F244" i="2"/>
  <c r="G244" i="2" s="1"/>
  <c r="H250" i="4" l="1"/>
  <c r="E250" i="4"/>
  <c r="J250" i="4"/>
  <c r="K250" i="4" s="1"/>
  <c r="E245" i="5" l="1"/>
  <c r="F245" i="5"/>
  <c r="D251" i="4"/>
  <c r="D246" i="5" s="1"/>
  <c r="F245" i="2"/>
  <c r="G245" i="2" s="1"/>
  <c r="G245" i="5" l="1"/>
  <c r="J245" i="5" s="1"/>
  <c r="K245" i="5" s="1"/>
  <c r="J251" i="4"/>
  <c r="K251" i="4" s="1"/>
  <c r="H251" i="4"/>
  <c r="E251" i="4"/>
  <c r="F246" i="5" l="1"/>
  <c r="E246" i="5"/>
  <c r="D252" i="4"/>
  <c r="D247" i="5" s="1"/>
  <c r="F246" i="2"/>
  <c r="G246" i="2" s="1"/>
  <c r="G246" i="5" l="1"/>
  <c r="J246" i="5" s="1"/>
  <c r="K246" i="5" s="1"/>
  <c r="J252" i="4"/>
  <c r="K252" i="4" s="1"/>
  <c r="H252" i="4"/>
  <c r="E252" i="4"/>
  <c r="F247" i="5" l="1"/>
  <c r="E247" i="5"/>
  <c r="D253" i="4"/>
  <c r="D248" i="5" s="1"/>
  <c r="F247" i="2"/>
  <c r="G247" i="2" s="1"/>
  <c r="G247" i="5" l="1"/>
  <c r="J247" i="5" s="1"/>
  <c r="K247" i="5" s="1"/>
  <c r="J253" i="4"/>
  <c r="K253" i="4" s="1"/>
  <c r="E253" i="4"/>
  <c r="H253" i="4"/>
  <c r="F248" i="5" l="1"/>
  <c r="E248" i="5"/>
  <c r="D254" i="4"/>
  <c r="D249" i="5" s="1"/>
  <c r="F248" i="2"/>
  <c r="G248" i="2" s="1"/>
  <c r="G248" i="5" l="1"/>
  <c r="J248" i="5" s="1"/>
  <c r="K248" i="5" s="1"/>
  <c r="H254" i="4"/>
  <c r="J254" i="4"/>
  <c r="K254" i="4" s="1"/>
  <c r="E254" i="4"/>
  <c r="E249" i="5" l="1"/>
  <c r="F249" i="5"/>
  <c r="D255" i="4"/>
  <c r="D250" i="5" s="1"/>
  <c r="F249" i="2"/>
  <c r="G249" i="2" s="1"/>
  <c r="G249" i="5" l="1"/>
  <c r="J249" i="5" s="1"/>
  <c r="K249" i="5" s="1"/>
  <c r="E255" i="4"/>
  <c r="E250" i="5"/>
  <c r="J255" i="4"/>
  <c r="K255" i="4" s="1"/>
  <c r="H255" i="4" l="1"/>
  <c r="F250" i="5"/>
  <c r="G250" i="5" s="1"/>
  <c r="J250" i="5" s="1"/>
  <c r="K250" i="5" s="1"/>
  <c r="D256" i="4"/>
  <c r="D251" i="5" s="1"/>
  <c r="F250" i="2"/>
  <c r="G250" i="2" s="1"/>
  <c r="J256" i="4" l="1"/>
  <c r="K256" i="4" s="1"/>
  <c r="E256" i="4"/>
  <c r="E251" i="5"/>
  <c r="F251" i="5" l="1"/>
  <c r="G251" i="5" s="1"/>
  <c r="J251" i="5" s="1"/>
  <c r="K251" i="5" s="1"/>
  <c r="H256" i="4"/>
  <c r="D257" i="4"/>
  <c r="D252" i="5" s="1"/>
  <c r="F251" i="2"/>
  <c r="G251" i="2" s="1"/>
  <c r="H257" i="4" l="1"/>
  <c r="J257" i="4"/>
  <c r="K257" i="4" s="1"/>
  <c r="E257" i="4"/>
  <c r="E252" i="5" l="1"/>
  <c r="F252" i="5"/>
  <c r="D258" i="4"/>
  <c r="D253" i="5" s="1"/>
  <c r="F252" i="2"/>
  <c r="G252" i="2" s="1"/>
  <c r="G252" i="5" l="1"/>
  <c r="J252" i="5" s="1"/>
  <c r="K252" i="5" s="1"/>
  <c r="J258" i="4"/>
  <c r="F253" i="5" s="1"/>
  <c r="E253" i="5"/>
  <c r="E258" i="4"/>
  <c r="H258" i="4" l="1"/>
  <c r="K258" i="4"/>
  <c r="D259" i="4"/>
  <c r="D254" i="5" s="1"/>
  <c r="G253" i="5"/>
  <c r="J253" i="5" s="1"/>
  <c r="K253" i="5" s="1"/>
  <c r="F253" i="2"/>
  <c r="G253" i="2" s="1"/>
  <c r="J259" i="4" l="1"/>
  <c r="K259" i="4" s="1"/>
  <c r="E259" i="4"/>
  <c r="H259" i="4"/>
  <c r="F254" i="5" l="1"/>
  <c r="E254" i="5"/>
  <c r="D260" i="4"/>
  <c r="D255" i="5" s="1"/>
  <c r="F254" i="2"/>
  <c r="G254" i="2" s="1"/>
  <c r="G254" i="5" l="1"/>
  <c r="J254" i="5" s="1"/>
  <c r="K254" i="5" s="1"/>
  <c r="J260" i="4"/>
  <c r="K260" i="4" s="1"/>
  <c r="E255" i="5"/>
  <c r="E260" i="4"/>
  <c r="F255" i="5" l="1"/>
  <c r="G255" i="5" s="1"/>
  <c r="J255" i="5" s="1"/>
  <c r="K255" i="5" s="1"/>
  <c r="H260" i="4"/>
  <c r="D261" i="4"/>
  <c r="D256" i="5" s="1"/>
  <c r="F255" i="2"/>
  <c r="G255" i="2" s="1"/>
  <c r="E261" i="4" l="1"/>
  <c r="H261" i="4"/>
  <c r="J261" i="4"/>
  <c r="K261" i="4" s="1"/>
  <c r="E256" i="5" l="1"/>
  <c r="F256" i="5"/>
  <c r="D262" i="4"/>
  <c r="D257" i="5" s="1"/>
  <c r="F256" i="2"/>
  <c r="G256" i="2" s="1"/>
  <c r="G256" i="5" l="1"/>
  <c r="J256" i="5" s="1"/>
  <c r="K256" i="5" s="1"/>
  <c r="J262" i="4"/>
  <c r="K262" i="4" s="1"/>
  <c r="E262" i="4"/>
  <c r="H262" i="4"/>
  <c r="F257" i="5" l="1"/>
  <c r="E257" i="5"/>
  <c r="D263" i="4"/>
  <c r="D258" i="5" s="1"/>
  <c r="F257" i="2"/>
  <c r="G257" i="2" s="1"/>
  <c r="G257" i="5" l="1"/>
  <c r="J257" i="5" s="1"/>
  <c r="K257" i="5" s="1"/>
  <c r="J263" i="4"/>
  <c r="K263" i="4" s="1"/>
  <c r="E263" i="4"/>
  <c r="H263" i="4"/>
  <c r="F258" i="5" l="1"/>
  <c r="E258" i="5"/>
  <c r="D264" i="4"/>
  <c r="D259" i="5" s="1"/>
  <c r="F258" i="2"/>
  <c r="G258" i="2" s="1"/>
  <c r="G258" i="5" l="1"/>
  <c r="J258" i="5" s="1"/>
  <c r="K258" i="5" s="1"/>
  <c r="J264" i="4"/>
  <c r="K264" i="4" s="1"/>
  <c r="E264" i="4"/>
  <c r="H264" i="4"/>
  <c r="F259" i="5" l="1"/>
  <c r="E259" i="5"/>
  <c r="D265" i="4"/>
  <c r="D260" i="5" s="1"/>
  <c r="F259" i="2"/>
  <c r="G259" i="2" s="1"/>
  <c r="G259" i="5" l="1"/>
  <c r="J259" i="5" s="1"/>
  <c r="K259" i="5" s="1"/>
  <c r="J265" i="4"/>
  <c r="K265" i="4" s="1"/>
  <c r="E265" i="4"/>
  <c r="H265" i="4"/>
  <c r="F260" i="5" l="1"/>
  <c r="E260" i="5"/>
  <c r="D266" i="4"/>
  <c r="D261" i="5" s="1"/>
  <c r="F260" i="2"/>
  <c r="G260" i="2" s="1"/>
  <c r="G260" i="5" l="1"/>
  <c r="J260" i="5" s="1"/>
  <c r="K260" i="5" s="1"/>
  <c r="E266" i="4"/>
  <c r="J266" i="4"/>
  <c r="F261" i="5" s="1"/>
  <c r="E261" i="5"/>
  <c r="H266" i="4" l="1"/>
  <c r="D267" i="4"/>
  <c r="D262" i="5" s="1"/>
  <c r="K266" i="4"/>
  <c r="G261" i="5"/>
  <c r="J261" i="5" s="1"/>
  <c r="K261" i="5" s="1"/>
  <c r="F261" i="2"/>
  <c r="G261" i="2" s="1"/>
  <c r="H267" i="4" l="1"/>
  <c r="E267" i="4"/>
  <c r="J267" i="4"/>
  <c r="K267" i="4" s="1"/>
  <c r="E262" i="5" l="1"/>
  <c r="F262" i="5"/>
  <c r="D268" i="4"/>
  <c r="D263" i="5" s="1"/>
  <c r="F262" i="2"/>
  <c r="G262" i="2" s="1"/>
  <c r="G262" i="5" l="1"/>
  <c r="J262" i="5" s="1"/>
  <c r="K262" i="5" s="1"/>
  <c r="J268" i="4"/>
  <c r="K268" i="4" s="1"/>
  <c r="E268" i="4"/>
  <c r="E263" i="5"/>
  <c r="F263" i="5" l="1"/>
  <c r="G263" i="5" s="1"/>
  <c r="J263" i="5" s="1"/>
  <c r="K263" i="5" s="1"/>
  <c r="H268" i="4"/>
  <c r="D269" i="4"/>
  <c r="D264" i="5" s="1"/>
  <c r="F263" i="2"/>
  <c r="G263" i="2" s="1"/>
  <c r="J269" i="4" l="1"/>
  <c r="K269" i="4" s="1"/>
  <c r="E269" i="4"/>
  <c r="H269" i="4"/>
  <c r="F264" i="5" l="1"/>
  <c r="E264" i="5"/>
  <c r="D270" i="4"/>
  <c r="D265" i="5" s="1"/>
  <c r="F264" i="2"/>
  <c r="G264" i="2" s="1"/>
  <c r="G264" i="5" l="1"/>
  <c r="J264" i="5" s="1"/>
  <c r="K264" i="5" s="1"/>
  <c r="H270" i="4"/>
  <c r="J270" i="4"/>
  <c r="F265" i="5" s="1"/>
  <c r="E270" i="4"/>
  <c r="E265" i="5" l="1"/>
  <c r="G265" i="5" s="1"/>
  <c r="J265" i="5" s="1"/>
  <c r="K265" i="5" s="1"/>
  <c r="K270" i="4"/>
  <c r="D271" i="4"/>
  <c r="D266" i="5" s="1"/>
  <c r="F265" i="2"/>
  <c r="G265" i="2" s="1"/>
  <c r="E271" i="4" l="1"/>
  <c r="J271" i="4"/>
  <c r="F266" i="5" s="1"/>
  <c r="H271" i="4"/>
  <c r="K271" i="4" l="1"/>
  <c r="E266" i="5"/>
  <c r="G266" i="5" s="1"/>
  <c r="J266" i="5" s="1"/>
  <c r="K266" i="5" s="1"/>
  <c r="D272" i="4"/>
  <c r="D267" i="5" s="1"/>
  <c r="F266" i="2"/>
  <c r="G266" i="2" s="1"/>
  <c r="E272" i="4" l="1"/>
  <c r="H272" i="4"/>
  <c r="J272" i="4"/>
  <c r="F267" i="5" s="1"/>
  <c r="K272" i="4" l="1"/>
  <c r="E267" i="5"/>
  <c r="G267" i="5" s="1"/>
  <c r="J267" i="5" s="1"/>
  <c r="K267" i="5" s="1"/>
  <c r="D273" i="4"/>
  <c r="D268" i="5" s="1"/>
  <c r="F267" i="2"/>
  <c r="G267" i="2" s="1"/>
  <c r="E273" i="4" l="1"/>
  <c r="H273" i="4"/>
  <c r="J273" i="4"/>
  <c r="K273" i="4" s="1"/>
  <c r="F268" i="5" l="1"/>
  <c r="E268" i="5"/>
  <c r="D274" i="4"/>
  <c r="D269" i="5" s="1"/>
  <c r="F268" i="2"/>
  <c r="G268" i="2" s="1"/>
  <c r="G268" i="5" l="1"/>
  <c r="J268" i="5" s="1"/>
  <c r="K268" i="5" s="1"/>
  <c r="H274" i="4"/>
  <c r="J274" i="4"/>
  <c r="K274" i="4" s="1"/>
  <c r="E274" i="4"/>
  <c r="E269" i="5" l="1"/>
  <c r="F269" i="5"/>
  <c r="D275" i="4"/>
  <c r="D270" i="5" s="1"/>
  <c r="F269" i="2"/>
  <c r="G269" i="2" s="1"/>
  <c r="G269" i="5" l="1"/>
  <c r="J269" i="5" s="1"/>
  <c r="K269" i="5" s="1"/>
  <c r="J275" i="4"/>
  <c r="K275" i="4" s="1"/>
  <c r="H275" i="4"/>
  <c r="E275" i="4"/>
  <c r="E270" i="5" l="1"/>
  <c r="F270" i="5"/>
  <c r="D276" i="4"/>
  <c r="D271" i="5" s="1"/>
  <c r="F270" i="2"/>
  <c r="G270" i="2" s="1"/>
  <c r="G270" i="5" l="1"/>
  <c r="J270" i="5" s="1"/>
  <c r="K270" i="5" s="1"/>
  <c r="H276" i="4"/>
  <c r="J276" i="4"/>
  <c r="K276" i="4" s="1"/>
  <c r="E276" i="4"/>
  <c r="E271" i="5" l="1"/>
  <c r="F271" i="5"/>
  <c r="D277" i="4"/>
  <c r="D272" i="5" s="1"/>
  <c r="F271" i="2"/>
  <c r="G271" i="2" s="1"/>
  <c r="G271" i="5" l="1"/>
  <c r="J271" i="5" s="1"/>
  <c r="K271" i="5" s="1"/>
  <c r="J277" i="4"/>
  <c r="K277" i="4" s="1"/>
  <c r="E277" i="4"/>
  <c r="H277" i="4"/>
  <c r="F272" i="5" l="1"/>
  <c r="E272" i="5"/>
  <c r="D278" i="4"/>
  <c r="D273" i="5" s="1"/>
  <c r="F272" i="2"/>
  <c r="G272" i="2" s="1"/>
  <c r="G272" i="5" l="1"/>
  <c r="J272" i="5" s="1"/>
  <c r="K272" i="5" s="1"/>
  <c r="E273" i="5"/>
  <c r="J278" i="4"/>
  <c r="F273" i="5" s="1"/>
  <c r="E278" i="4"/>
  <c r="H278" i="4" l="1"/>
  <c r="K278" i="4"/>
  <c r="D279" i="4"/>
  <c r="D274" i="5" s="1"/>
  <c r="G273" i="5"/>
  <c r="J273" i="5" s="1"/>
  <c r="K273" i="5" s="1"/>
  <c r="F273" i="2"/>
  <c r="G273" i="2" s="1"/>
  <c r="J279" i="4" l="1"/>
  <c r="K279" i="4" s="1"/>
  <c r="E274" i="5"/>
  <c r="E279" i="4"/>
  <c r="F274" i="5" l="1"/>
  <c r="G274" i="5" s="1"/>
  <c r="J274" i="5" s="1"/>
  <c r="K274" i="5" s="1"/>
  <c r="H279" i="4"/>
  <c r="D280" i="4"/>
  <c r="D275" i="5" s="1"/>
  <c r="F274" i="2"/>
  <c r="G274" i="2" s="1"/>
  <c r="H280" i="4" l="1"/>
  <c r="J280" i="4"/>
  <c r="F275" i="5" s="1"/>
  <c r="E280" i="4"/>
  <c r="E275" i="5" l="1"/>
  <c r="G275" i="5" s="1"/>
  <c r="J275" i="5" s="1"/>
  <c r="K275" i="5" s="1"/>
  <c r="K280" i="4"/>
  <c r="D281" i="4"/>
  <c r="D276" i="5" s="1"/>
  <c r="F275" i="2"/>
  <c r="G275" i="2" s="1"/>
  <c r="J281" i="4" l="1"/>
  <c r="K281" i="4" s="1"/>
  <c r="E281" i="4"/>
  <c r="H281" i="4"/>
  <c r="F276" i="5" l="1"/>
  <c r="E276" i="5"/>
  <c r="D282" i="4"/>
  <c r="D277" i="5" s="1"/>
  <c r="F276" i="2"/>
  <c r="G276" i="2" s="1"/>
  <c r="G276" i="5" l="1"/>
  <c r="J276" i="5" s="1"/>
  <c r="K276" i="5" s="1"/>
  <c r="H282" i="4"/>
  <c r="J282" i="4"/>
  <c r="K282" i="4" s="1"/>
  <c r="E282" i="4"/>
  <c r="E277" i="5" l="1"/>
  <c r="F277" i="5"/>
  <c r="D283" i="4"/>
  <c r="D278" i="5" s="1"/>
  <c r="F277" i="2"/>
  <c r="G277" i="2" s="1"/>
  <c r="G277" i="5" l="1"/>
  <c r="J277" i="5" s="1"/>
  <c r="K277" i="5" s="1"/>
  <c r="E283" i="4"/>
  <c r="J283" i="4"/>
  <c r="F278" i="5" s="1"/>
  <c r="H283" i="4"/>
  <c r="K283" i="4" l="1"/>
  <c r="E278" i="5"/>
  <c r="G278" i="5" s="1"/>
  <c r="J278" i="5" s="1"/>
  <c r="K278" i="5" s="1"/>
  <c r="D284" i="4"/>
  <c r="D279" i="5" s="1"/>
  <c r="F278" i="2"/>
  <c r="G278" i="2" s="1"/>
  <c r="J284" i="4" l="1"/>
  <c r="F279" i="5" s="1"/>
  <c r="E284" i="4"/>
  <c r="H284" i="4"/>
  <c r="E279" i="5" l="1"/>
  <c r="G279" i="5" s="1"/>
  <c r="J279" i="5" s="1"/>
  <c r="K279" i="5" s="1"/>
  <c r="K284" i="4"/>
  <c r="D285" i="4"/>
  <c r="D280" i="5" s="1"/>
  <c r="F279" i="2"/>
  <c r="G279" i="2" s="1"/>
  <c r="E285" i="4" l="1"/>
  <c r="H285" i="4"/>
  <c r="J285" i="4"/>
  <c r="K285" i="4" s="1"/>
  <c r="F280" i="5" l="1"/>
  <c r="E280" i="5"/>
  <c r="D286" i="4"/>
  <c r="D281" i="5" s="1"/>
  <c r="F280" i="2"/>
  <c r="G280" i="2" s="1"/>
  <c r="E286" i="4" l="1"/>
  <c r="G280" i="5"/>
  <c r="J280" i="5" s="1"/>
  <c r="K280" i="5" s="1"/>
  <c r="J286" i="4"/>
  <c r="F281" i="5" s="1"/>
  <c r="H286" i="4"/>
  <c r="K286" i="4" l="1"/>
  <c r="E281" i="5"/>
  <c r="G281" i="5" s="1"/>
  <c r="J281" i="5" s="1"/>
  <c r="K281" i="5" s="1"/>
  <c r="D287" i="4"/>
  <c r="D282" i="5" s="1"/>
  <c r="F281" i="2"/>
  <c r="G281" i="2" s="1"/>
  <c r="J287" i="4" l="1"/>
  <c r="K287" i="4" s="1"/>
  <c r="E282" i="5"/>
  <c r="E287" i="4"/>
  <c r="H287" i="4" l="1"/>
  <c r="F282" i="5"/>
  <c r="G282" i="5" s="1"/>
  <c r="J282" i="5" s="1"/>
  <c r="K282" i="5" s="1"/>
  <c r="D288" i="4"/>
  <c r="D283" i="5" s="1"/>
  <c r="F282" i="2"/>
  <c r="G282" i="2" s="1"/>
  <c r="H288" i="4" l="1"/>
  <c r="E288" i="4"/>
  <c r="J288" i="4"/>
  <c r="F283" i="5" s="1"/>
  <c r="E283" i="5" l="1"/>
  <c r="G283" i="5" s="1"/>
  <c r="J283" i="5" s="1"/>
  <c r="K283" i="5" s="1"/>
  <c r="D289" i="4"/>
  <c r="D284" i="5" s="1"/>
  <c r="K288" i="4"/>
  <c r="F283" i="2"/>
  <c r="G283" i="2" s="1"/>
  <c r="H289" i="4" l="1"/>
  <c r="J289" i="4"/>
  <c r="F284" i="5" s="1"/>
  <c r="E289" i="4"/>
  <c r="E284" i="5" l="1"/>
  <c r="G284" i="5" s="1"/>
  <c r="J284" i="5" s="1"/>
  <c r="K284" i="5" s="1"/>
  <c r="K289" i="4"/>
  <c r="D290" i="4"/>
  <c r="D285" i="5" s="1"/>
  <c r="F284" i="2"/>
  <c r="G284" i="2" s="1"/>
  <c r="J290" i="4" l="1"/>
  <c r="K290" i="4" s="1"/>
  <c r="E285" i="5"/>
  <c r="E290" i="4"/>
  <c r="F285" i="5" l="1"/>
  <c r="G285" i="5" s="1"/>
  <c r="J285" i="5" s="1"/>
  <c r="K285" i="5" s="1"/>
  <c r="H290" i="4"/>
  <c r="D291" i="4"/>
  <c r="D286" i="5" s="1"/>
  <c r="F285" i="2"/>
  <c r="G285" i="2" s="1"/>
  <c r="J291" i="4" l="1"/>
  <c r="K291" i="4" s="1"/>
  <c r="E291" i="4"/>
  <c r="E286" i="5"/>
  <c r="F286" i="5" l="1"/>
  <c r="G286" i="5" s="1"/>
  <c r="J286" i="5" s="1"/>
  <c r="K286" i="5" s="1"/>
  <c r="H291" i="4"/>
  <c r="D292" i="4"/>
  <c r="D287" i="5" s="1"/>
  <c r="F286" i="2"/>
  <c r="G286" i="2" s="1"/>
  <c r="E287" i="5" l="1"/>
  <c r="J292" i="4"/>
  <c r="F287" i="5" s="1"/>
  <c r="E292" i="4"/>
  <c r="H292" i="4" l="1"/>
  <c r="K292" i="4"/>
  <c r="D293" i="4"/>
  <c r="D288" i="5" s="1"/>
  <c r="G287" i="5"/>
  <c r="J287" i="5" s="1"/>
  <c r="K287" i="5" s="1"/>
  <c r="F287" i="2"/>
  <c r="G287" i="2" s="1"/>
  <c r="H293" i="4" l="1"/>
  <c r="J293" i="4"/>
  <c r="F288" i="5" s="1"/>
  <c r="E293" i="4"/>
  <c r="E288" i="5" l="1"/>
  <c r="G288" i="5" s="1"/>
  <c r="J288" i="5" s="1"/>
  <c r="K288" i="5" s="1"/>
  <c r="K293" i="4"/>
  <c r="D294" i="4"/>
  <c r="D289" i="5" s="1"/>
  <c r="F288" i="2"/>
  <c r="G288" i="2" s="1"/>
  <c r="H294" i="4" l="1"/>
  <c r="J294" i="4"/>
  <c r="K294" i="4" s="1"/>
  <c r="E294" i="4"/>
  <c r="E289" i="5" l="1"/>
  <c r="F289" i="5"/>
  <c r="D295" i="4"/>
  <c r="D290" i="5" s="1"/>
  <c r="F289" i="2"/>
  <c r="G289" i="2" s="1"/>
  <c r="G289" i="5" l="1"/>
  <c r="J289" i="5" s="1"/>
  <c r="K289" i="5" s="1"/>
  <c r="E295" i="4"/>
  <c r="E290" i="5"/>
  <c r="J295" i="4"/>
  <c r="K295" i="4" s="1"/>
  <c r="H295" i="4" l="1"/>
  <c r="F290" i="5"/>
  <c r="G290" i="5" s="1"/>
  <c r="J290" i="5" s="1"/>
  <c r="K290" i="5" s="1"/>
  <c r="D296" i="4"/>
  <c r="D291" i="5" s="1"/>
  <c r="F290" i="2"/>
  <c r="G290" i="2" s="1"/>
  <c r="J296" i="4" l="1"/>
  <c r="K296" i="4" s="1"/>
  <c r="H296" i="4"/>
  <c r="E296" i="4"/>
  <c r="F291" i="5" l="1"/>
  <c r="E291" i="5"/>
  <c r="D297" i="4"/>
  <c r="D292" i="5" s="1"/>
  <c r="F291" i="2"/>
  <c r="G291" i="2" s="1"/>
  <c r="G291" i="5" l="1"/>
  <c r="J291" i="5" s="1"/>
  <c r="K291" i="5" s="1"/>
  <c r="E297" i="4"/>
  <c r="H297" i="4"/>
  <c r="J297" i="4"/>
  <c r="F292" i="5" s="1"/>
  <c r="K297" i="4" l="1"/>
  <c r="E292" i="5"/>
  <c r="G292" i="5" s="1"/>
  <c r="J292" i="5" s="1"/>
  <c r="K292" i="5" s="1"/>
  <c r="D298" i="4"/>
  <c r="D293" i="5" s="1"/>
  <c r="F292" i="2"/>
  <c r="G292" i="2" s="1"/>
  <c r="H298" i="4" l="1"/>
  <c r="E298" i="4"/>
  <c r="J298" i="4"/>
  <c r="K298" i="4" s="1"/>
  <c r="E293" i="5" l="1"/>
  <c r="F293" i="5"/>
  <c r="D299" i="4"/>
  <c r="D294" i="5" s="1"/>
  <c r="F293" i="2"/>
  <c r="G293" i="2" s="1"/>
  <c r="G293" i="5" l="1"/>
  <c r="J293" i="5" s="1"/>
  <c r="K293" i="5" s="1"/>
  <c r="J299" i="4"/>
  <c r="F294" i="5" s="1"/>
  <c r="E294" i="5"/>
  <c r="E299" i="4"/>
  <c r="H299" i="4" l="1"/>
  <c r="K299" i="4"/>
  <c r="D300" i="4"/>
  <c r="D295" i="5" s="1"/>
  <c r="G294" i="5"/>
  <c r="J294" i="5" s="1"/>
  <c r="K294" i="5" s="1"/>
  <c r="F294" i="2"/>
  <c r="G294" i="2" s="1"/>
  <c r="J300" i="4" l="1"/>
  <c r="K300" i="4" s="1"/>
  <c r="E300" i="4"/>
  <c r="H300" i="4"/>
  <c r="F295" i="5" l="1"/>
  <c r="E295" i="5"/>
  <c r="D301" i="4"/>
  <c r="D296" i="5" s="1"/>
  <c r="F295" i="2"/>
  <c r="G295" i="2" s="1"/>
  <c r="G295" i="5" l="1"/>
  <c r="J295" i="5" s="1"/>
  <c r="K295" i="5" s="1"/>
  <c r="H301" i="4"/>
  <c r="J301" i="4"/>
  <c r="K301" i="4" s="1"/>
  <c r="E301" i="4"/>
  <c r="E296" i="5" l="1"/>
  <c r="F296" i="5"/>
  <c r="D302" i="4"/>
  <c r="D297" i="5" s="1"/>
  <c r="F296" i="2"/>
  <c r="G296" i="2" s="1"/>
  <c r="G296" i="5" l="1"/>
  <c r="J296" i="5" s="1"/>
  <c r="K296" i="5" s="1"/>
  <c r="H302" i="4"/>
  <c r="J302" i="4"/>
  <c r="K302" i="4" s="1"/>
  <c r="E302" i="4"/>
  <c r="E297" i="5" l="1"/>
  <c r="F297" i="5"/>
  <c r="D303" i="4"/>
  <c r="D298" i="5" s="1"/>
  <c r="F297" i="2"/>
  <c r="G297" i="2" s="1"/>
  <c r="G297" i="5" l="1"/>
  <c r="J297" i="5" s="1"/>
  <c r="K297" i="5" s="1"/>
  <c r="E303" i="4"/>
  <c r="H303" i="4"/>
  <c r="J303" i="4"/>
  <c r="K303" i="4" s="1"/>
  <c r="F298" i="5" l="1"/>
  <c r="E298" i="5"/>
  <c r="D304" i="4"/>
  <c r="D299" i="5" s="1"/>
  <c r="F298" i="2"/>
  <c r="G298" i="2" s="1"/>
  <c r="G298" i="5" l="1"/>
  <c r="J298" i="5" s="1"/>
  <c r="K298" i="5" s="1"/>
  <c r="H304" i="4"/>
  <c r="J304" i="4"/>
  <c r="F299" i="5" s="1"/>
  <c r="E304" i="4"/>
  <c r="E299" i="5" l="1"/>
  <c r="G299" i="5" s="1"/>
  <c r="J299" i="5" s="1"/>
  <c r="K299" i="5" s="1"/>
  <c r="K304" i="4"/>
  <c r="D305" i="4"/>
  <c r="D300" i="5" s="1"/>
  <c r="F299" i="2"/>
  <c r="G299" i="2" s="1"/>
  <c r="E305" i="4" l="1"/>
  <c r="J305" i="4"/>
  <c r="F300" i="5" s="1"/>
  <c r="H305" i="4"/>
  <c r="K305" i="4" l="1"/>
  <c r="E300" i="5"/>
  <c r="G300" i="5" s="1"/>
  <c r="J300" i="5" s="1"/>
  <c r="K300" i="5" s="1"/>
  <c r="D306" i="4"/>
  <c r="D301" i="5" s="1"/>
  <c r="F300" i="2"/>
  <c r="G300" i="2" s="1"/>
  <c r="J306" i="4" l="1"/>
  <c r="K306" i="4" s="1"/>
  <c r="E306" i="4"/>
  <c r="H306" i="4"/>
  <c r="F301" i="5" l="1"/>
  <c r="E301" i="5"/>
  <c r="D307" i="4"/>
  <c r="D302" i="5" s="1"/>
  <c r="F301" i="2"/>
  <c r="G301" i="2" s="1"/>
  <c r="G301" i="5" l="1"/>
  <c r="J301" i="5" s="1"/>
  <c r="K301" i="5" s="1"/>
  <c r="J307" i="4"/>
  <c r="K307" i="4" s="1"/>
  <c r="E307" i="4"/>
  <c r="H307" i="4"/>
  <c r="F302" i="5" l="1"/>
  <c r="E302" i="5"/>
  <c r="D308" i="4"/>
  <c r="D303" i="5" s="1"/>
  <c r="F302" i="2"/>
  <c r="G302" i="2" s="1"/>
  <c r="G302" i="5" l="1"/>
  <c r="J302" i="5" s="1"/>
  <c r="K302" i="5" s="1"/>
  <c r="H308" i="4"/>
  <c r="J308" i="4"/>
  <c r="K308" i="4" s="1"/>
  <c r="E308" i="4"/>
  <c r="E303" i="5" l="1"/>
  <c r="F303" i="5"/>
  <c r="D309" i="4"/>
  <c r="D304" i="5" s="1"/>
  <c r="F303" i="2"/>
  <c r="G303" i="2" s="1"/>
  <c r="G303" i="5" l="1"/>
  <c r="J303" i="5" s="1"/>
  <c r="K303" i="5" s="1"/>
  <c r="H309" i="4"/>
  <c r="J309" i="4"/>
  <c r="F304" i="5" s="1"/>
  <c r="E309" i="4"/>
  <c r="E304" i="5" l="1"/>
  <c r="G304" i="5" s="1"/>
  <c r="J304" i="5" s="1"/>
  <c r="K304" i="5" s="1"/>
  <c r="K309" i="4"/>
  <c r="D310" i="4"/>
  <c r="D305" i="5" s="1"/>
  <c r="F304" i="2"/>
  <c r="G304" i="2" s="1"/>
  <c r="E305" i="5" l="1"/>
  <c r="J310" i="4"/>
  <c r="F305" i="5" s="1"/>
  <c r="E310" i="4"/>
  <c r="H310" i="4" l="1"/>
  <c r="K310" i="4"/>
  <c r="D311" i="4"/>
  <c r="D306" i="5" s="1"/>
  <c r="G305" i="5"/>
  <c r="J305" i="5" s="1"/>
  <c r="K305" i="5" s="1"/>
  <c r="F305" i="2"/>
  <c r="G305" i="2" s="1"/>
  <c r="E311" i="4" l="1"/>
  <c r="H311" i="4"/>
  <c r="J311" i="4"/>
  <c r="F306" i="5" s="1"/>
  <c r="E306" i="5" l="1"/>
  <c r="G306" i="5" s="1"/>
  <c r="J306" i="5" s="1"/>
  <c r="K306" i="5" s="1"/>
  <c r="K311" i="4"/>
  <c r="D312" i="4"/>
  <c r="D307" i="5" s="1"/>
  <c r="F306" i="2"/>
  <c r="G306" i="2" s="1"/>
  <c r="J312" i="4" l="1"/>
  <c r="F307" i="5" s="1"/>
  <c r="E312" i="4"/>
  <c r="H312" i="4"/>
  <c r="K312" i="4" l="1"/>
  <c r="D313" i="4"/>
  <c r="D308" i="5" s="1"/>
  <c r="E307" i="5"/>
  <c r="G307" i="5" s="1"/>
  <c r="J307" i="5" s="1"/>
  <c r="K307" i="5" s="1"/>
  <c r="F307" i="2"/>
  <c r="G307" i="2" s="1"/>
  <c r="E313" i="4" l="1"/>
  <c r="J313" i="4"/>
  <c r="F308" i="5" s="1"/>
  <c r="H313" i="4"/>
  <c r="K313" i="4" l="1"/>
  <c r="E308" i="5"/>
  <c r="G308" i="5" s="1"/>
  <c r="J308" i="5" s="1"/>
  <c r="K308" i="5" s="1"/>
  <c r="D314" i="4"/>
  <c r="D309" i="5" s="1"/>
  <c r="F308" i="2"/>
  <c r="G308" i="2" s="1"/>
  <c r="J314" i="4" l="1"/>
  <c r="K314" i="4" s="1"/>
  <c r="E314" i="4"/>
  <c r="H314" i="4"/>
  <c r="E309" i="5" l="1"/>
  <c r="F309" i="5"/>
  <c r="D315" i="4"/>
  <c r="D310" i="5" s="1"/>
  <c r="F309" i="2"/>
  <c r="G309" i="2" s="1"/>
  <c r="G309" i="5" l="1"/>
  <c r="J309" i="5" s="1"/>
  <c r="K309" i="5" s="1"/>
  <c r="J315" i="4"/>
  <c r="F310" i="5" s="1"/>
  <c r="E315" i="4"/>
  <c r="E310" i="5"/>
  <c r="K315" i="4" l="1"/>
  <c r="H315" i="4"/>
  <c r="D316" i="4"/>
  <c r="D311" i="5" s="1"/>
  <c r="G310" i="5"/>
  <c r="J310" i="5" s="1"/>
  <c r="K310" i="5" s="1"/>
  <c r="F310" i="2"/>
  <c r="G310" i="2" s="1"/>
  <c r="H316" i="4" l="1"/>
  <c r="J316" i="4"/>
  <c r="F311" i="5" s="1"/>
  <c r="E316" i="4"/>
  <c r="E311" i="5" l="1"/>
  <c r="G311" i="5" s="1"/>
  <c r="J311" i="5" s="1"/>
  <c r="K311" i="5" s="1"/>
  <c r="K316" i="4"/>
  <c r="D317" i="4"/>
  <c r="D312" i="5" s="1"/>
  <c r="F311" i="2"/>
  <c r="G311" i="2" s="1"/>
  <c r="E317" i="4" l="1"/>
  <c r="J317" i="4"/>
  <c r="K317" i="4" s="1"/>
  <c r="H317" i="4"/>
  <c r="F312" i="5" l="1"/>
  <c r="E312" i="5"/>
  <c r="D318" i="4"/>
  <c r="D313" i="5" s="1"/>
  <c r="F312" i="2"/>
  <c r="G312" i="2" s="1"/>
  <c r="G312" i="5" l="1"/>
  <c r="J312" i="5" s="1"/>
  <c r="K312" i="5" s="1"/>
  <c r="H318" i="4"/>
  <c r="J318" i="4"/>
  <c r="F313" i="5" s="1"/>
  <c r="E318" i="4"/>
  <c r="E313" i="5" l="1"/>
  <c r="G313" i="5" s="1"/>
  <c r="J313" i="5" s="1"/>
  <c r="K313" i="5" s="1"/>
  <c r="K318" i="4"/>
  <c r="D319" i="4"/>
  <c r="D314" i="5" s="1"/>
  <c r="F313" i="2"/>
  <c r="G313" i="2" s="1"/>
  <c r="J319" i="4" l="1"/>
  <c r="K319" i="4" s="1"/>
  <c r="E319" i="4"/>
  <c r="H319" i="4"/>
  <c r="F314" i="5" l="1"/>
  <c r="E314" i="5"/>
  <c r="D320" i="4"/>
  <c r="D315" i="5" s="1"/>
  <c r="F314" i="2"/>
  <c r="G314" i="2" s="1"/>
  <c r="G314" i="5" l="1"/>
  <c r="J314" i="5" s="1"/>
  <c r="K314" i="5" s="1"/>
  <c r="H320" i="4"/>
  <c r="J320" i="4"/>
  <c r="K320" i="4" s="1"/>
  <c r="E320" i="4"/>
  <c r="F315" i="5" l="1"/>
  <c r="E315" i="5"/>
  <c r="D321" i="4"/>
  <c r="D316" i="5" s="1"/>
  <c r="F315" i="2"/>
  <c r="G315" i="2" s="1"/>
  <c r="G315" i="5" l="1"/>
  <c r="J315" i="5" s="1"/>
  <c r="K315" i="5" s="1"/>
  <c r="J321" i="4"/>
  <c r="K321" i="4" s="1"/>
  <c r="E316" i="5"/>
  <c r="E321" i="4"/>
  <c r="H321" i="4" l="1"/>
  <c r="F316" i="5"/>
  <c r="G316" i="5" s="1"/>
  <c r="J316" i="5" s="1"/>
  <c r="K316" i="5" s="1"/>
  <c r="D322" i="4"/>
  <c r="D317" i="5" s="1"/>
  <c r="F316" i="2"/>
  <c r="G316" i="2" s="1"/>
  <c r="E317" i="5" l="1"/>
  <c r="J322" i="4"/>
  <c r="F317" i="5" s="1"/>
  <c r="E322" i="4"/>
  <c r="H322" i="4" l="1"/>
  <c r="K322" i="4"/>
  <c r="D323" i="4"/>
  <c r="D318" i="5" s="1"/>
  <c r="G317" i="5"/>
  <c r="J317" i="5" s="1"/>
  <c r="K317" i="5" s="1"/>
  <c r="F317" i="2"/>
  <c r="G317" i="2" s="1"/>
  <c r="J323" i="4" l="1"/>
  <c r="F318" i="5" s="1"/>
  <c r="E323" i="4"/>
  <c r="H323" i="4"/>
  <c r="K323" i="4" l="1"/>
  <c r="E318" i="5"/>
  <c r="G318" i="5" s="1"/>
  <c r="J318" i="5" s="1"/>
  <c r="K318" i="5" s="1"/>
  <c r="D324" i="4"/>
  <c r="D319" i="5" s="1"/>
  <c r="F318" i="2"/>
  <c r="G318" i="2" s="1"/>
  <c r="J324" i="4" l="1"/>
  <c r="F319" i="5" s="1"/>
  <c r="E324" i="4"/>
  <c r="H324" i="4"/>
  <c r="K324" i="4" l="1"/>
  <c r="E319" i="5"/>
  <c r="G319" i="5" s="1"/>
  <c r="J319" i="5" s="1"/>
  <c r="K319" i="5" s="1"/>
  <c r="D325" i="4"/>
  <c r="D320" i="5" s="1"/>
  <c r="F319" i="2"/>
  <c r="G319" i="2" s="1"/>
  <c r="J325" i="4" l="1"/>
  <c r="K325" i="4" s="1"/>
  <c r="H325" i="4"/>
  <c r="E325" i="4"/>
  <c r="F320" i="5" l="1"/>
  <c r="E320" i="5"/>
  <c r="D326" i="4"/>
  <c r="D321" i="5" s="1"/>
  <c r="F320" i="2"/>
  <c r="G320" i="2" s="1"/>
  <c r="G320" i="5" l="1"/>
  <c r="J320" i="5" s="1"/>
  <c r="K320" i="5" s="1"/>
  <c r="J326" i="4"/>
  <c r="K326" i="4" s="1"/>
  <c r="E326" i="4"/>
  <c r="H326" i="4"/>
  <c r="F321" i="5" l="1"/>
  <c r="E321" i="5"/>
  <c r="D327" i="4"/>
  <c r="D322" i="5" s="1"/>
  <c r="F321" i="2"/>
  <c r="G321" i="2" s="1"/>
  <c r="G321" i="5" l="1"/>
  <c r="J321" i="5" s="1"/>
  <c r="K321" i="5" s="1"/>
  <c r="J327" i="4"/>
  <c r="K327" i="4" s="1"/>
  <c r="E327" i="4"/>
  <c r="H327" i="4"/>
  <c r="F322" i="5" l="1"/>
  <c r="E322" i="5"/>
  <c r="D328" i="4"/>
  <c r="D323" i="5" s="1"/>
  <c r="F322" i="2"/>
  <c r="G322" i="2" s="1"/>
  <c r="G322" i="5" l="1"/>
  <c r="J322" i="5" s="1"/>
  <c r="K322" i="5" s="1"/>
  <c r="J328" i="4"/>
  <c r="K328" i="4" s="1"/>
  <c r="E328" i="4"/>
  <c r="H328" i="4"/>
  <c r="F323" i="5" l="1"/>
  <c r="E323" i="5"/>
  <c r="D329" i="4"/>
  <c r="D324" i="5" s="1"/>
  <c r="F323" i="2"/>
  <c r="G323" i="2" s="1"/>
  <c r="G323" i="5" l="1"/>
  <c r="J323" i="5" s="1"/>
  <c r="K323" i="5" s="1"/>
  <c r="E329" i="4"/>
  <c r="J329" i="4"/>
  <c r="F324" i="5" s="1"/>
  <c r="H329" i="4"/>
  <c r="K329" i="4" l="1"/>
  <c r="E324" i="5"/>
  <c r="G324" i="5" s="1"/>
  <c r="J324" i="5" s="1"/>
  <c r="K324" i="5" s="1"/>
  <c r="D330" i="4"/>
  <c r="D325" i="5" s="1"/>
  <c r="F324" i="2"/>
  <c r="G324" i="2" s="1"/>
  <c r="H330" i="4" l="1"/>
  <c r="J330" i="4"/>
  <c r="F325" i="5" s="1"/>
  <c r="E330" i="4"/>
  <c r="E325" i="5" l="1"/>
  <c r="G325" i="5" s="1"/>
  <c r="J325" i="5" s="1"/>
  <c r="K325" i="5" s="1"/>
  <c r="K330" i="4"/>
  <c r="D331" i="4"/>
  <c r="D326" i="5" s="1"/>
  <c r="F325" i="2"/>
  <c r="G325" i="2" s="1"/>
  <c r="E331" i="4" l="1"/>
  <c r="E326" i="5"/>
  <c r="J331" i="4"/>
  <c r="F326" i="5" s="1"/>
  <c r="K331" i="4" l="1"/>
  <c r="H331" i="4"/>
  <c r="D332" i="4"/>
  <c r="D327" i="5" s="1"/>
  <c r="G326" i="5"/>
  <c r="J326" i="5" s="1"/>
  <c r="K326" i="5" s="1"/>
  <c r="F326" i="2"/>
  <c r="G326" i="2" s="1"/>
  <c r="J332" i="4" l="1"/>
  <c r="K332" i="4" s="1"/>
  <c r="E332" i="4"/>
  <c r="H332" i="4"/>
  <c r="F327" i="5" l="1"/>
  <c r="E327" i="5"/>
  <c r="D333" i="4"/>
  <c r="D328" i="5" s="1"/>
  <c r="F327" i="2"/>
  <c r="G327" i="2" s="1"/>
  <c r="G327" i="5" l="1"/>
  <c r="J327" i="5" s="1"/>
  <c r="K327" i="5" s="1"/>
  <c r="E333" i="4"/>
  <c r="J333" i="4"/>
  <c r="F328" i="5" s="1"/>
  <c r="H333" i="4"/>
  <c r="K333" i="4" l="1"/>
  <c r="E328" i="5"/>
  <c r="G328" i="5" s="1"/>
  <c r="J328" i="5" s="1"/>
  <c r="K328" i="5" s="1"/>
  <c r="D334" i="4"/>
  <c r="D329" i="5" s="1"/>
  <c r="F328" i="2"/>
  <c r="G328" i="2" s="1"/>
  <c r="E329" i="5" l="1"/>
  <c r="J334" i="4"/>
  <c r="K334" i="4" s="1"/>
  <c r="E334" i="4"/>
  <c r="H334" i="4" l="1"/>
  <c r="F329" i="5"/>
  <c r="G329" i="5" s="1"/>
  <c r="J329" i="5" s="1"/>
  <c r="K329" i="5" s="1"/>
  <c r="D335" i="4"/>
  <c r="D330" i="5" s="1"/>
  <c r="F329" i="2"/>
  <c r="G329" i="2" s="1"/>
  <c r="J335" i="4" l="1"/>
  <c r="K335" i="4" s="1"/>
  <c r="E335" i="4"/>
  <c r="E330" i="5"/>
  <c r="H335" i="4" l="1"/>
  <c r="F330" i="5"/>
  <c r="G330" i="5" s="1"/>
  <c r="J330" i="5" s="1"/>
  <c r="K330" i="5" s="1"/>
  <c r="D336" i="4"/>
  <c r="D331" i="5" s="1"/>
  <c r="F330" i="2"/>
  <c r="G330" i="2" s="1"/>
  <c r="E331" i="5" l="1"/>
  <c r="J336" i="4"/>
  <c r="K336" i="4" s="1"/>
  <c r="E336" i="4"/>
  <c r="H336" i="4" l="1"/>
  <c r="F331" i="5"/>
  <c r="G331" i="5" s="1"/>
  <c r="J331" i="5" s="1"/>
  <c r="K331" i="5" s="1"/>
  <c r="D337" i="4"/>
  <c r="D332" i="5" s="1"/>
  <c r="F331" i="2"/>
  <c r="G331" i="2" s="1"/>
  <c r="J337" i="4" l="1"/>
  <c r="K337" i="4" s="1"/>
  <c r="E332" i="5"/>
  <c r="E337" i="4"/>
  <c r="F332" i="5" l="1"/>
  <c r="G332" i="5" s="1"/>
  <c r="J332" i="5" s="1"/>
  <c r="K332" i="5" s="1"/>
  <c r="H337" i="4"/>
  <c r="D338" i="4"/>
  <c r="D333" i="5" s="1"/>
  <c r="F332" i="2"/>
  <c r="G332" i="2" s="1"/>
  <c r="J338" i="4" l="1"/>
  <c r="K338" i="4" s="1"/>
  <c r="E338" i="4"/>
  <c r="H338" i="4"/>
  <c r="F333" i="5" l="1"/>
  <c r="E333" i="5"/>
  <c r="D339" i="4"/>
  <c r="D334" i="5" s="1"/>
  <c r="F333" i="2"/>
  <c r="G333" i="2" s="1"/>
  <c r="G333" i="5" l="1"/>
  <c r="J333" i="5" s="1"/>
  <c r="K333" i="5" s="1"/>
  <c r="J339" i="4"/>
  <c r="F334" i="5" s="1"/>
  <c r="E339" i="4"/>
  <c r="E334" i="5"/>
  <c r="H339" i="4" l="1"/>
  <c r="K339" i="4"/>
  <c r="D340" i="4"/>
  <c r="D335" i="5" s="1"/>
  <c r="G334" i="5"/>
  <c r="J334" i="5" s="1"/>
  <c r="K334" i="5" s="1"/>
  <c r="F334" i="2"/>
  <c r="G334" i="2" s="1"/>
  <c r="H340" i="4" l="1"/>
  <c r="J340" i="4"/>
  <c r="F335" i="5" s="1"/>
  <c r="E340" i="4"/>
  <c r="E335" i="5" l="1"/>
  <c r="G335" i="5" s="1"/>
  <c r="J335" i="5" s="1"/>
  <c r="K335" i="5" s="1"/>
  <c r="K340" i="4"/>
</calcChain>
</file>

<file path=xl/sharedStrings.xml><?xml version="1.0" encoding="utf-8"?>
<sst xmlns="http://schemas.openxmlformats.org/spreadsheetml/2006/main" count="121" uniqueCount="100">
  <si>
    <t>Valor da Parcela</t>
  </si>
  <si>
    <t>Juros a apropriar (Passivo)</t>
  </si>
  <si>
    <t>Conversor de Taxas</t>
  </si>
  <si>
    <t>Dívida Líquida</t>
  </si>
  <si>
    <t>Tabela Price</t>
  </si>
  <si>
    <t>Período</t>
  </si>
  <si>
    <t>D - Despesa Financeira</t>
  </si>
  <si>
    <t>Juros do Período</t>
  </si>
  <si>
    <t>Depreciação Acumulada</t>
  </si>
  <si>
    <t>Valores</t>
  </si>
  <si>
    <t>Premissas</t>
  </si>
  <si>
    <t>Taxa de Juros (período)</t>
  </si>
  <si>
    <t xml:space="preserve">Nº de Parcelas </t>
  </si>
  <si>
    <t>D - Despesa c/ Depreciação</t>
  </si>
  <si>
    <t>C - Depreciação Acumulada</t>
  </si>
  <si>
    <t xml:space="preserve">D - Ativo </t>
  </si>
  <si>
    <t>C - Leasing a Pagar</t>
  </si>
  <si>
    <t>D - Juros a Apropriar</t>
  </si>
  <si>
    <t>$</t>
  </si>
  <si>
    <t>D - Leasing a Pagar</t>
  </si>
  <si>
    <t>Adição Juros</t>
  </si>
  <si>
    <t>Adição Depreciação</t>
  </si>
  <si>
    <t>Exclusão Parcela</t>
  </si>
  <si>
    <t>SALDO</t>
  </si>
  <si>
    <t>Tributos Diferidos 34%</t>
  </si>
  <si>
    <t>Valor</t>
  </si>
  <si>
    <t>Ativo / Passivo</t>
  </si>
  <si>
    <t>C - Disponível</t>
  </si>
  <si>
    <t>Contratação (Período 0)</t>
  </si>
  <si>
    <t>C - Juros a Apropriar</t>
  </si>
  <si>
    <t>Valor Total do Contrato</t>
  </si>
  <si>
    <t xml:space="preserve">Informações Úteis </t>
  </si>
  <si>
    <t xml:space="preserve">Valor líquido do Passivo </t>
  </si>
  <si>
    <t>Taxa de Juros</t>
  </si>
  <si>
    <t>Ajuste  FISCAL</t>
  </si>
  <si>
    <t>Controle Contábil e Financeiro do Leasing (IFRS 16)</t>
  </si>
  <si>
    <t>Tutorial da Ferramenta:</t>
  </si>
  <si>
    <t>Resultados da Ferramenta:</t>
  </si>
  <si>
    <t>1 - Informações Básicas</t>
  </si>
  <si>
    <t>2 - Dados Financeiros</t>
  </si>
  <si>
    <t>3 - Tabela Price</t>
  </si>
  <si>
    <t xml:space="preserve">4 - Contabilização </t>
  </si>
  <si>
    <t>5 - Ajuste Fiscal</t>
  </si>
  <si>
    <t>- Consolida informações do Contrato</t>
  </si>
  <si>
    <t>- Contabilizações no Livro Diário</t>
  </si>
  <si>
    <t xml:space="preserve">- Resultado do Ajuste Fiscal e Tributos Diferidos </t>
  </si>
  <si>
    <t>VOLTAR para: 0 - Informações do Contrato</t>
  </si>
  <si>
    <t>2 - Inserir o número parcelas do contrado</t>
  </si>
  <si>
    <t>3 - Inserir a taxa de Juros (Mensal ou Anual)</t>
  </si>
  <si>
    <t>Depreciação mensal (linear)</t>
  </si>
  <si>
    <t xml:space="preserve">Depreciação Aculamda 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</si>
  <si>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</si>
  <si>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</si>
  <si>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</si>
  <si>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</si>
  <si>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</si>
  <si>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</si>
  <si>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</si>
  <si>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</si>
  <si>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</si>
  <si>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10º ano</t>
  </si>
  <si>
    <t>11º ano</t>
  </si>
  <si>
    <t>12º ano</t>
  </si>
  <si>
    <t>13º ano</t>
  </si>
  <si>
    <t>14º ano</t>
  </si>
  <si>
    <t>15º ano</t>
  </si>
  <si>
    <t>16º ano</t>
  </si>
  <si>
    <t>17º ano</t>
  </si>
  <si>
    <t>18º ano</t>
  </si>
  <si>
    <t>Depreciação Mensal</t>
  </si>
  <si>
    <t>19º ano</t>
  </si>
  <si>
    <t>20º ano</t>
  </si>
  <si>
    <t>Juros Mensais</t>
  </si>
  <si>
    <t>Dados Financeiros Mensais</t>
  </si>
  <si>
    <t>Dados Financeiros Anuais</t>
  </si>
  <si>
    <t>Anos</t>
  </si>
  <si>
    <t>Informações Complementares*</t>
  </si>
  <si>
    <t>Vida útil Contábil é diferente do período do contrato?</t>
  </si>
  <si>
    <t>Qual o vida útil contábil? (anos)</t>
  </si>
  <si>
    <t>Dados</t>
  </si>
  <si>
    <t>Mensal</t>
  </si>
  <si>
    <t>Anual</t>
  </si>
  <si>
    <t>SIM</t>
  </si>
  <si>
    <t>NÃO</t>
  </si>
  <si>
    <t>* Preenchimento não obrigatório</t>
  </si>
  <si>
    <t>Qual é o valor contábil residual? (R$)</t>
  </si>
  <si>
    <t>Depreciação</t>
  </si>
  <si>
    <t>Valor Contábil Liquido do Ativo</t>
  </si>
  <si>
    <t xml:space="preserve">Valor Residual </t>
  </si>
  <si>
    <t>1 - Inserir o valor das parcelas e seus período (Mensais ou Anuais)</t>
  </si>
  <si>
    <t>4 - Indicar a diferença na vida útil contábil</t>
  </si>
  <si>
    <t>5 - Indicar o valor residual</t>
  </si>
  <si>
    <t>- Memória da Cálculo dos Juros</t>
  </si>
  <si>
    <t>Valor Presente</t>
  </si>
  <si>
    <t>Valor Futuro</t>
  </si>
  <si>
    <t>Pagamento mensal</t>
  </si>
  <si>
    <t>Contabilização - Mensal</t>
  </si>
  <si>
    <t>Mês</t>
  </si>
  <si>
    <t>Valor Líquido Ativo</t>
  </si>
  <si>
    <t>- Apresentação dos Juros, Depreciação Acumulada e Valor Líquido do 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</si>
</sst>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0" fontId="4" fillId="0" borderId="1" xfId="0" applyNumberFormat="1" applyFont="1" applyBorder="1" applyAlignment="1" applyProtection="1">
      <alignment horizontal="center" vertical="center"/>
      <protection hidden="1"/>
    </xf>
    <xf numFmtId="10" fontId="4" fillId="2" borderId="1" xfId="2" applyNumberFormat="1" applyFont="1" applyFill="1" applyBorder="1" applyAlignment="1" applyProtection="1">
      <alignment horizontal="center" vertical="center"/>
      <protection hidden="1"/>
    </xf>
    <xf numFmtId="9" fontId="4" fillId="2" borderId="1" xfId="2" applyFont="1" applyFill="1" applyBorder="1" applyAlignment="1" applyProtection="1">
      <alignment horizontal="center" vertical="center"/>
      <protection hidden="1"/>
    </xf>
    <xf numFmtId="10" fontId="4" fillId="0" borderId="1" xfId="2" applyNumberFormat="1" applyFont="1" applyBorder="1" applyAlignment="1" applyProtection="1">
      <alignment horizontal="center" vertical="center"/>
      <protection hidden="1"/>
    </xf>
    <xf numFmtId="10" fontId="0" fillId="0" borderId="0" xfId="2" applyNumberFormat="1" applyFont="1" applyFill="1" applyBorder="1" applyProtection="1">
      <protection hidden="1"/>
    </xf>
    <xf numFmtId="9" fontId="0" fillId="0" borderId="0" xfId="2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43" fontId="2" fillId="0" borderId="0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7" fillId="3" borderId="18" xfId="0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9" fillId="8" borderId="23" xfId="3" applyFont="1" applyFill="1" applyBorder="1"/>
    <xf numFmtId="0" fontId="0" fillId="0" borderId="0" xfId="0" applyFill="1" applyBorder="1"/>
    <xf numFmtId="0" fontId="2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9" borderId="32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0" fillId="9" borderId="27" xfId="0" applyFill="1" applyBorder="1" applyProtection="1">
      <protection hidden="1"/>
    </xf>
    <xf numFmtId="0" fontId="12" fillId="9" borderId="32" xfId="0" applyFont="1" applyFill="1" applyBorder="1" applyProtection="1">
      <protection hidden="1"/>
    </xf>
    <xf numFmtId="0" fontId="13" fillId="9" borderId="32" xfId="0" applyFont="1" applyFill="1" applyBorder="1" applyProtection="1">
      <protection hidden="1"/>
    </xf>
    <xf numFmtId="0" fontId="4" fillId="9" borderId="8" xfId="0" applyFont="1" applyFill="1" applyBorder="1" applyAlignment="1" applyProtection="1">
      <alignment horizontal="left" vertical="center" wrapText="1"/>
      <protection hidden="1"/>
    </xf>
    <xf numFmtId="43" fontId="4" fillId="9" borderId="1" xfId="1" applyFont="1" applyFill="1" applyBorder="1" applyAlignment="1" applyProtection="1">
      <alignment horizontal="right" vertical="center"/>
      <protection locked="0" hidden="1"/>
    </xf>
    <xf numFmtId="164" fontId="4" fillId="9" borderId="1" xfId="1" applyNumberFormat="1" applyFont="1" applyFill="1" applyBorder="1" applyAlignment="1" applyProtection="1">
      <alignment horizontal="right" vertical="center"/>
      <protection locked="0" hidden="1"/>
    </xf>
    <xf numFmtId="0" fontId="4" fillId="9" borderId="10" xfId="0" applyFont="1" applyFill="1" applyBorder="1" applyAlignment="1" applyProtection="1">
      <alignment horizontal="left" vertical="center" wrapText="1"/>
      <protection hidden="1"/>
    </xf>
    <xf numFmtId="10" fontId="4" fillId="9" borderId="14" xfId="2" applyNumberFormat="1" applyFont="1" applyFill="1" applyBorder="1" applyAlignment="1" applyProtection="1">
      <alignment horizontal="right" vertical="center"/>
      <protection locked="0" hidden="1"/>
    </xf>
    <xf numFmtId="0" fontId="4" fillId="9" borderId="9" xfId="0" applyFont="1" applyFill="1" applyBorder="1" applyAlignment="1" applyProtection="1">
      <alignment horizontal="center" vertical="center"/>
      <protection locked="0" hidden="1"/>
    </xf>
    <xf numFmtId="0" fontId="4" fillId="9" borderId="11" xfId="0" applyFont="1" applyFill="1" applyBorder="1" applyAlignment="1" applyProtection="1">
      <alignment horizontal="center" vertical="center"/>
      <protection locked="0" hidden="1"/>
    </xf>
    <xf numFmtId="0" fontId="4" fillId="9" borderId="32" xfId="0" applyFont="1" applyFill="1" applyBorder="1" applyAlignment="1" applyProtection="1">
      <alignment horizontal="left" vertical="center" wrapText="1"/>
      <protection hidden="1"/>
    </xf>
    <xf numFmtId="10" fontId="4" fillId="9" borderId="0" xfId="2" applyNumberFormat="1" applyFont="1" applyFill="1" applyBorder="1" applyAlignment="1" applyProtection="1">
      <alignment horizontal="right" vertical="center"/>
      <protection locked="0" hidden="1"/>
    </xf>
    <xf numFmtId="0" fontId="4" fillId="9" borderId="27" xfId="0" applyFont="1" applyFill="1" applyBorder="1" applyAlignment="1" applyProtection="1">
      <alignment horizontal="center" vertical="center"/>
      <protection locked="0" hidden="1"/>
    </xf>
    <xf numFmtId="0" fontId="4" fillId="9" borderId="8" xfId="0" applyFont="1" applyFill="1" applyBorder="1" applyAlignment="1" applyProtection="1">
      <alignment horizontal="center" vertical="center" wrapText="1"/>
      <protection hidden="1"/>
    </xf>
    <xf numFmtId="0" fontId="5" fillId="9" borderId="8" xfId="0" applyFont="1" applyFill="1" applyBorder="1" applyAlignment="1" applyProtection="1">
      <alignment horizontal="left" vertical="center"/>
      <protection hidden="1"/>
    </xf>
    <xf numFmtId="0" fontId="5" fillId="9" borderId="1" xfId="0" applyFont="1" applyFill="1" applyBorder="1" applyAlignment="1" applyProtection="1">
      <alignment vertical="center"/>
      <protection hidden="1"/>
    </xf>
    <xf numFmtId="43" fontId="4" fillId="9" borderId="1" xfId="1" applyFont="1" applyFill="1" applyBorder="1" applyAlignment="1" applyProtection="1">
      <alignment vertical="center"/>
      <protection hidden="1"/>
    </xf>
    <xf numFmtId="10" fontId="4" fillId="9" borderId="1" xfId="2" applyNumberFormat="1" applyFont="1" applyFill="1" applyBorder="1" applyAlignment="1" applyProtection="1">
      <alignment vertical="center"/>
      <protection hidden="1"/>
    </xf>
    <xf numFmtId="0" fontId="5" fillId="9" borderId="32" xfId="0" applyFont="1" applyFill="1" applyBorder="1" applyProtection="1">
      <protection hidden="1"/>
    </xf>
    <xf numFmtId="10" fontId="4" fillId="9" borderId="0" xfId="2" applyNumberFormat="1" applyFont="1" applyFill="1" applyBorder="1" applyProtection="1">
      <protection hidden="1"/>
    </xf>
    <xf numFmtId="0" fontId="4" fillId="9" borderId="27" xfId="0" applyFont="1" applyFill="1" applyBorder="1" applyProtection="1">
      <protection hidden="1"/>
    </xf>
    <xf numFmtId="0" fontId="5" fillId="9" borderId="6" xfId="0" applyFont="1" applyFill="1" applyBorder="1" applyAlignment="1" applyProtection="1">
      <alignment horizontal="left" vertical="center"/>
      <protection hidden="1"/>
    </xf>
    <xf numFmtId="43" fontId="5" fillId="9" borderId="7" xfId="1" applyFont="1" applyFill="1" applyBorder="1" applyAlignment="1" applyProtection="1">
      <alignment horizontal="right" vertical="center"/>
      <protection hidden="1"/>
    </xf>
    <xf numFmtId="43" fontId="5" fillId="9" borderId="9" xfId="1" applyFont="1" applyFill="1" applyBorder="1" applyAlignment="1" applyProtection="1">
      <alignment horizontal="right" vertical="center"/>
      <protection hidden="1"/>
    </xf>
    <xf numFmtId="0" fontId="5" fillId="9" borderId="10" xfId="0" applyFont="1" applyFill="1" applyBorder="1" applyAlignment="1" applyProtection="1">
      <alignment horizontal="left" vertical="center"/>
      <protection hidden="1"/>
    </xf>
    <xf numFmtId="43" fontId="5" fillId="9" borderId="11" xfId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2" fillId="9" borderId="16" xfId="0" applyFont="1" applyFill="1" applyBorder="1" applyAlignment="1" applyProtection="1">
      <alignment horizontal="center" vertical="center" wrapText="1"/>
      <protection hidden="1"/>
    </xf>
    <xf numFmtId="43" fontId="0" fillId="9" borderId="2" xfId="1" applyFont="1" applyFill="1" applyBorder="1" applyProtection="1">
      <protection hidden="1"/>
    </xf>
    <xf numFmtId="43" fontId="0" fillId="9" borderId="12" xfId="0" applyNumberFormat="1" applyFill="1" applyBorder="1" applyProtection="1">
      <protection hidden="1"/>
    </xf>
    <xf numFmtId="0" fontId="2" fillId="9" borderId="8" xfId="0" applyFont="1" applyFill="1" applyBorder="1" applyAlignment="1" applyProtection="1">
      <alignment horizontal="center" vertical="center" wrapText="1"/>
      <protection hidden="1"/>
    </xf>
    <xf numFmtId="43" fontId="0" fillId="9" borderId="1" xfId="1" applyFont="1" applyFill="1" applyBorder="1" applyProtection="1">
      <protection hidden="1"/>
    </xf>
    <xf numFmtId="43" fontId="0" fillId="9" borderId="9" xfId="0" applyNumberFormat="1" applyFill="1" applyBorder="1" applyProtection="1">
      <protection hidden="1"/>
    </xf>
    <xf numFmtId="43" fontId="0" fillId="9" borderId="14" xfId="1" applyFont="1" applyFill="1" applyBorder="1" applyProtection="1">
      <protection hidden="1"/>
    </xf>
    <xf numFmtId="43" fontId="0" fillId="9" borderId="2" xfId="0" applyNumberFormat="1" applyFill="1" applyBorder="1" applyProtection="1">
      <protection hidden="1"/>
    </xf>
    <xf numFmtId="0" fontId="2" fillId="9" borderId="8" xfId="0" applyFont="1" applyFill="1" applyBorder="1" applyProtection="1">
      <protection hidden="1"/>
    </xf>
    <xf numFmtId="43" fontId="0" fillId="9" borderId="1" xfId="0" applyNumberFormat="1" applyFill="1" applyBorder="1" applyProtection="1">
      <protection hidden="1"/>
    </xf>
    <xf numFmtId="43" fontId="0" fillId="9" borderId="12" xfId="1" applyFont="1" applyFill="1" applyBorder="1" applyProtection="1">
      <protection hidden="1"/>
    </xf>
    <xf numFmtId="43" fontId="0" fillId="9" borderId="9" xfId="1" applyFont="1" applyFill="1" applyBorder="1" applyProtection="1">
      <protection hidden="1"/>
    </xf>
    <xf numFmtId="0" fontId="2" fillId="9" borderId="36" xfId="0" applyFont="1" applyFill="1" applyBorder="1" applyAlignment="1" applyProtection="1">
      <alignment horizontal="center" vertical="center" wrapText="1"/>
      <protection hidden="1"/>
    </xf>
    <xf numFmtId="43" fontId="0" fillId="9" borderId="37" xfId="1" applyFont="1" applyFill="1" applyBorder="1" applyProtection="1">
      <protection hidden="1"/>
    </xf>
    <xf numFmtId="43" fontId="0" fillId="9" borderId="11" xfId="1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10" xfId="0" applyFill="1" applyBorder="1" applyProtection="1">
      <protection hidden="1"/>
    </xf>
    <xf numFmtId="0" fontId="2" fillId="9" borderId="16" xfId="0" applyFont="1" applyFill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/>
      <protection hidden="1"/>
    </xf>
    <xf numFmtId="43" fontId="2" fillId="9" borderId="12" xfId="0" applyNumberFormat="1" applyFont="1" applyFill="1" applyBorder="1" applyProtection="1">
      <protection hidden="1"/>
    </xf>
    <xf numFmtId="43" fontId="2" fillId="9" borderId="9" xfId="0" applyNumberFormat="1" applyFont="1" applyFill="1" applyBorder="1" applyProtection="1">
      <protection hidden="1"/>
    </xf>
    <xf numFmtId="0" fontId="0" fillId="9" borderId="12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1" xfId="0" applyNumberFormat="1" applyFill="1" applyBorder="1" applyProtection="1">
      <protection hidden="1"/>
    </xf>
    <xf numFmtId="43" fontId="0" fillId="0" borderId="14" xfId="0" applyNumberFormat="1" applyFill="1" applyBorder="1" applyProtection="1">
      <protection hidden="1"/>
    </xf>
    <xf numFmtId="0" fontId="2" fillId="10" borderId="8" xfId="0" applyFont="1" applyFill="1" applyBorder="1" applyAlignment="1" applyProtection="1">
      <alignment horizontal="center" vertical="center" wrapText="1"/>
      <protection hidden="1"/>
    </xf>
    <xf numFmtId="43" fontId="0" fillId="10" borderId="1" xfId="1" applyFont="1" applyFill="1" applyBorder="1" applyProtection="1">
      <protection hidden="1"/>
    </xf>
    <xf numFmtId="43" fontId="0" fillId="10" borderId="9" xfId="0" applyNumberFormat="1" applyFill="1" applyBorder="1" applyProtection="1">
      <protection hidden="1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43" fontId="0" fillId="10" borderId="14" xfId="1" applyFont="1" applyFill="1" applyBorder="1" applyProtection="1">
      <protection hidden="1"/>
    </xf>
    <xf numFmtId="43" fontId="0" fillId="10" borderId="11" xfId="0" applyNumberFormat="1" applyFill="1" applyBorder="1" applyProtection="1">
      <protection hidden="1"/>
    </xf>
    <xf numFmtId="0" fontId="2" fillId="10" borderId="8" xfId="0" applyFont="1" applyFill="1" applyBorder="1" applyAlignment="1" applyProtection="1">
      <alignment horizontal="center"/>
      <protection hidden="1"/>
    </xf>
    <xf numFmtId="43" fontId="0" fillId="10" borderId="1" xfId="0" applyNumberFormat="1" applyFill="1" applyBorder="1" applyProtection="1">
      <protection hidden="1"/>
    </xf>
    <xf numFmtId="43" fontId="0" fillId="10" borderId="2" xfId="0" applyNumberFormat="1" applyFill="1" applyBorder="1" applyProtection="1">
      <protection hidden="1"/>
    </xf>
    <xf numFmtId="0" fontId="2" fillId="10" borderId="10" xfId="0" applyFont="1" applyFill="1" applyBorder="1" applyAlignment="1" applyProtection="1">
      <alignment horizontal="center"/>
      <protection hidden="1"/>
    </xf>
    <xf numFmtId="43" fontId="0" fillId="10" borderId="14" xfId="0" applyNumberFormat="1" applyFill="1" applyBorder="1" applyProtection="1">
      <protection hidden="1"/>
    </xf>
    <xf numFmtId="43" fontId="0" fillId="10" borderId="15" xfId="0" applyNumberFormat="1" applyFill="1" applyBorder="1" applyProtection="1">
      <protection hidden="1"/>
    </xf>
    <xf numFmtId="43" fontId="2" fillId="10" borderId="9" xfId="0" applyNumberFormat="1" applyFont="1" applyFill="1" applyBorder="1" applyProtection="1">
      <protection hidden="1"/>
    </xf>
    <xf numFmtId="0" fontId="0" fillId="10" borderId="9" xfId="0" applyFill="1" applyBorder="1" applyProtection="1">
      <protection hidden="1"/>
    </xf>
    <xf numFmtId="43" fontId="2" fillId="10" borderId="11" xfId="0" applyNumberFormat="1" applyFont="1" applyFill="1" applyBorder="1" applyProtection="1">
      <protection hidden="1"/>
    </xf>
    <xf numFmtId="0" fontId="0" fillId="10" borderId="11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43" fontId="6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8" xfId="0" applyFont="1" applyFill="1" applyBorder="1" applyProtection="1">
      <protection hidden="1"/>
    </xf>
    <xf numFmtId="0" fontId="2" fillId="10" borderId="10" xfId="0" applyFont="1" applyFill="1" applyBorder="1" applyProtection="1">
      <protection hidden="1"/>
    </xf>
    <xf numFmtId="0" fontId="14" fillId="9" borderId="18" xfId="0" quotePrefix="1" applyFont="1" applyFill="1" applyBorder="1" applyAlignment="1" applyProtection="1">
      <alignment horizontal="left" vertical="center"/>
      <protection hidden="1"/>
    </xf>
    <xf numFmtId="0" fontId="14" fillId="9" borderId="19" xfId="0" quotePrefix="1" applyFont="1" applyFill="1" applyBorder="1" applyAlignment="1" applyProtection="1">
      <alignment horizontal="left" vertical="center"/>
      <protection hidden="1"/>
    </xf>
    <xf numFmtId="0" fontId="14" fillId="9" borderId="20" xfId="0" quotePrefix="1" applyFont="1" applyFill="1" applyBorder="1" applyAlignment="1" applyProtection="1">
      <alignment horizontal="left" vertical="center"/>
      <protection hidden="1"/>
    </xf>
    <xf numFmtId="0" fontId="15" fillId="6" borderId="18" xfId="3" applyFont="1" applyFill="1" applyBorder="1" applyAlignment="1" applyProtection="1">
      <alignment horizontal="left" vertical="center" wrapText="1"/>
      <protection hidden="1"/>
    </xf>
    <xf numFmtId="0" fontId="15" fillId="6" borderId="19" xfId="3" applyFont="1" applyFill="1" applyBorder="1" applyAlignment="1" applyProtection="1">
      <alignment horizontal="left" vertical="center" wrapText="1"/>
      <protection hidden="1"/>
    </xf>
    <xf numFmtId="0" fontId="15" fillId="6" borderId="20" xfId="3" applyFont="1" applyFill="1" applyBorder="1" applyAlignment="1" applyProtection="1">
      <alignment horizontal="left" vertical="center" wrapText="1"/>
      <protection hidden="1"/>
    </xf>
    <xf numFmtId="0" fontId="15" fillId="7" borderId="18" xfId="3" applyFont="1" applyFill="1" applyBorder="1" applyAlignment="1" applyProtection="1">
      <alignment horizontal="left" vertical="center" wrapText="1"/>
      <protection hidden="1"/>
    </xf>
    <xf numFmtId="0" fontId="15" fillId="7" borderId="19" xfId="3" applyFont="1" applyFill="1" applyBorder="1" applyAlignment="1" applyProtection="1">
      <alignment horizontal="left" vertical="center" wrapText="1"/>
      <protection hidden="1"/>
    </xf>
    <xf numFmtId="0" fontId="15" fillId="7" borderId="20" xfId="3" applyFont="1" applyFill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11" fillId="9" borderId="29" xfId="0" applyFont="1" applyFill="1" applyBorder="1" applyAlignment="1" applyProtection="1">
      <alignment horizontal="center"/>
      <protection hidden="1"/>
    </xf>
    <xf numFmtId="0" fontId="11" fillId="9" borderId="30" xfId="0" applyFont="1" applyFill="1" applyBorder="1" applyAlignment="1" applyProtection="1">
      <alignment horizontal="center"/>
      <protection hidden="1"/>
    </xf>
    <xf numFmtId="0" fontId="11" fillId="9" borderId="31" xfId="0" applyFont="1" applyFill="1" applyBorder="1" applyAlignment="1" applyProtection="1">
      <alignment horizontal="center"/>
      <protection hidden="1"/>
    </xf>
    <xf numFmtId="0" fontId="15" fillId="4" borderId="18" xfId="3" applyFont="1" applyFill="1" applyBorder="1" applyAlignment="1" applyProtection="1">
      <alignment horizontal="left" vertical="center"/>
      <protection hidden="1"/>
    </xf>
    <xf numFmtId="0" fontId="15" fillId="4" borderId="19" xfId="3" applyFont="1" applyFill="1" applyBorder="1" applyAlignment="1" applyProtection="1">
      <alignment horizontal="left" vertical="center"/>
      <protection hidden="1"/>
    </xf>
    <xf numFmtId="0" fontId="15" fillId="4" borderId="20" xfId="3" applyFont="1" applyFill="1" applyBorder="1" applyAlignment="1" applyProtection="1">
      <alignment horizontal="left" vertical="center"/>
      <protection hidden="1"/>
    </xf>
    <xf numFmtId="0" fontId="15" fillId="5" borderId="18" xfId="3" applyFont="1" applyFill="1" applyBorder="1" applyAlignment="1" applyProtection="1">
      <alignment horizontal="left" vertical="center" wrapText="1"/>
      <protection hidden="1"/>
    </xf>
    <xf numFmtId="0" fontId="15" fillId="5" borderId="19" xfId="3" applyFont="1" applyFill="1" applyBorder="1" applyAlignment="1" applyProtection="1">
      <alignment horizontal="left" vertical="center" wrapText="1"/>
      <protection hidden="1"/>
    </xf>
    <xf numFmtId="0" fontId="15" fillId="5" borderId="20" xfId="3" applyFont="1" applyFill="1" applyBorder="1" applyAlignment="1" applyProtection="1">
      <alignment horizontal="left" vertical="center" wrapText="1"/>
      <protection hidden="1"/>
    </xf>
    <xf numFmtId="0" fontId="15" fillId="11" borderId="18" xfId="3" applyFont="1" applyFill="1" applyBorder="1" applyAlignment="1" applyProtection="1">
      <alignment horizontal="left" vertical="center" wrapText="1"/>
      <protection hidden="1"/>
    </xf>
    <xf numFmtId="0" fontId="15" fillId="11" borderId="19" xfId="3" applyFont="1" applyFill="1" applyBorder="1" applyAlignment="1" applyProtection="1">
      <alignment horizontal="left" vertical="center" wrapText="1"/>
      <protection hidden="1"/>
    </xf>
    <xf numFmtId="0" fontId="15" fillId="11" borderId="20" xfId="3" applyFont="1" applyFill="1" applyBorder="1" applyAlignment="1" applyProtection="1">
      <alignment horizontal="left" vertical="center" wrapText="1"/>
      <protection hidden="1"/>
    </xf>
    <xf numFmtId="0" fontId="10" fillId="9" borderId="33" xfId="0" applyFont="1" applyFill="1" applyBorder="1" applyAlignment="1" applyProtection="1">
      <alignment horizontal="left" vertical="top" wrapText="1"/>
      <protection hidden="1"/>
    </xf>
    <xf numFmtId="0" fontId="10" fillId="9" borderId="28" xfId="0" applyFont="1" applyFill="1" applyBorder="1" applyAlignment="1" applyProtection="1">
      <alignment horizontal="left" vertical="top" wrapText="1"/>
      <protection hidden="1"/>
    </xf>
    <xf numFmtId="0" fontId="9" fillId="8" borderId="34" xfId="3" applyFont="1" applyFill="1" applyBorder="1" applyAlignment="1" applyProtection="1">
      <alignment horizontal="left"/>
      <protection hidden="1"/>
    </xf>
    <xf numFmtId="0" fontId="9" fillId="8" borderId="5" xfId="3" applyFont="1" applyFill="1" applyBorder="1" applyAlignment="1" applyProtection="1">
      <alignment horizontal="left"/>
      <protection hidden="1"/>
    </xf>
    <xf numFmtId="0" fontId="9" fillId="8" borderId="35" xfId="3" applyFont="1" applyFill="1" applyBorder="1" applyAlignment="1" applyProtection="1">
      <alignment horizontal="left"/>
      <protection hidden="1"/>
    </xf>
    <xf numFmtId="0" fontId="9" fillId="8" borderId="34" xfId="3" applyFont="1" applyFill="1" applyBorder="1" applyAlignment="1">
      <alignment horizontal="left"/>
    </xf>
    <xf numFmtId="0" fontId="9" fillId="8" borderId="5" xfId="3" applyFont="1" applyFill="1" applyBorder="1" applyAlignment="1">
      <alignment horizontal="left"/>
    </xf>
    <xf numFmtId="0" fontId="9" fillId="8" borderId="35" xfId="3" applyFont="1" applyFill="1" applyBorder="1" applyAlignment="1">
      <alignment horizontal="left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9" fillId="8" borderId="18" xfId="3" applyFont="1" applyFill="1" applyBorder="1" applyAlignment="1" applyProtection="1">
      <alignment horizontal="left"/>
      <protection hidden="1"/>
    </xf>
    <xf numFmtId="0" fontId="9" fillId="8" borderId="19" xfId="3" applyFont="1" applyFill="1" applyBorder="1" applyAlignment="1" applyProtection="1">
      <alignment horizontal="left"/>
      <protection hidden="1"/>
    </xf>
    <xf numFmtId="0" fontId="9" fillId="8" borderId="20" xfId="3" applyFont="1" applyFill="1" applyBorder="1" applyAlignment="1" applyProtection="1">
      <alignment horizontal="left"/>
      <protection hidden="1"/>
    </xf>
    <xf numFmtId="0" fontId="16" fillId="3" borderId="18" xfId="0" applyFont="1" applyFill="1" applyBorder="1" applyAlignment="1" applyProtection="1">
      <alignment horizontal="center"/>
      <protection hidden="1"/>
    </xf>
    <xf numFmtId="0" fontId="16" fillId="3" borderId="19" xfId="0" applyFont="1" applyFill="1" applyBorder="1" applyAlignment="1" applyProtection="1">
      <alignment horizontal="center"/>
      <protection hidden="1"/>
    </xf>
    <xf numFmtId="0" fontId="16" fillId="3" borderId="20" xfId="0" applyFont="1" applyFill="1" applyBorder="1" applyAlignment="1" applyProtection="1">
      <alignment horizontal="center"/>
      <protection hidden="1"/>
    </xf>
    <xf numFmtId="0" fontId="6" fillId="3" borderId="21" xfId="0" applyFont="1" applyFill="1" applyBorder="1" applyAlignment="1" applyProtection="1">
      <alignment horizontal="center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24" xfId="0" applyFont="1" applyFill="1" applyBorder="1" applyAlignment="1" applyProtection="1">
      <alignment horizontal="center"/>
      <protection hidden="1"/>
    </xf>
    <xf numFmtId="0" fontId="6" fillId="3" borderId="25" xfId="0" applyFont="1" applyFill="1" applyBorder="1" applyAlignment="1" applyProtection="1">
      <alignment horizontal="center"/>
      <protection hidden="1"/>
    </xf>
    <xf numFmtId="0" fontId="6" fillId="3" borderId="26" xfId="0" applyFont="1" applyFill="1" applyBorder="1" applyAlignment="1" applyProtection="1">
      <alignment horizontal="center"/>
      <protection hidden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51"/>
  <sheetViews>
    <sheetView showGridLines="0" tabSelected="1" zoomScale="110" zoomScaleNormal="110" workbookViewId="0">
      <selection activeCell="C47" sqref="C47"/>
    </sheetView>
  </sheetViews>
  <sheetFormatPr defaultColWidth="0" defaultRowHeight="15.75" zeroHeight="1" x14ac:dyDescent="0.25"/>
  <cols>
    <col min="1" max="2" width="10.875" style="1" customWidth="1"/>
    <col min="3" max="3" width="64.125" style="1" customWidth="1"/>
    <col min="4" max="4" width="16.875" style="1" customWidth="1"/>
    <col min="5" max="5" width="14.5" style="1" customWidth="1"/>
    <col min="6" max="7" width="13.375" style="1" customWidth="1"/>
    <col min="8" max="8" width="13.375" style="1" hidden="1" customWidth="1"/>
    <col min="9" max="9" width="13.125" style="1" hidden="1" customWidth="1"/>
    <col min="10" max="10" width="14.125" style="1" hidden="1" customWidth="1"/>
    <col min="11" max="12" width="20.875" style="1" hidden="1" customWidth="1"/>
    <col min="13" max="13" width="10.875" style="1" hidden="1" customWidth="1"/>
    <col min="14" max="14" width="21.125" style="2" hidden="1" customWidth="1"/>
    <col min="15" max="15" width="20" style="1" hidden="1" customWidth="1"/>
    <col min="16" max="16" width="23.875" style="1" hidden="1" customWidth="1"/>
    <col min="17" max="17" width="3" style="1" hidden="1" customWidth="1"/>
    <col min="18" max="19" width="23.625" style="1" hidden="1" customWidth="1"/>
    <col min="20" max="20" width="3" style="1" hidden="1" customWidth="1"/>
    <col min="21" max="22" width="23.625" style="1" hidden="1" customWidth="1"/>
    <col min="23" max="23" width="10.875" style="1" hidden="1" customWidth="1"/>
    <col min="24" max="24" width="11.375" style="1" hidden="1" customWidth="1"/>
    <col min="25" max="25" width="17.375" style="1" hidden="1" customWidth="1"/>
    <col min="26" max="26" width="14.5" style="1" hidden="1" customWidth="1"/>
    <col min="27" max="28" width="10.875" style="1" hidden="1" customWidth="1"/>
    <col min="29" max="29" width="19.875" style="1" hidden="1" customWidth="1"/>
    <col min="30" max="30" width="13.125" style="1" hidden="1" customWidth="1"/>
    <col min="31" max="16384" width="10.875" style="1" hidden="1"/>
  </cols>
  <sheetData>
    <row r="1" spans="3:10" x14ac:dyDescent="0.25"/>
    <row r="2" spans="3:10" ht="16.5" thickBot="1" x14ac:dyDescent="0.3"/>
    <row r="3" spans="3:10" ht="31.5" x14ac:dyDescent="0.5">
      <c r="C3" s="131" t="s">
        <v>35</v>
      </c>
      <c r="D3" s="132"/>
      <c r="E3" s="133"/>
    </row>
    <row r="4" spans="3:10" x14ac:dyDescent="0.25">
      <c r="C4" s="37"/>
      <c r="D4" s="38"/>
      <c r="E4" s="39"/>
    </row>
    <row r="5" spans="3:10" x14ac:dyDescent="0.25">
      <c r="C5" s="37"/>
      <c r="D5" s="38"/>
      <c r="E5" s="39"/>
    </row>
    <row r="6" spans="3:10" ht="18.75" x14ac:dyDescent="0.3">
      <c r="C6" s="40" t="s">
        <v>36</v>
      </c>
      <c r="D6" s="38"/>
      <c r="E6" s="39"/>
    </row>
    <row r="7" spans="3:10" ht="18.75" x14ac:dyDescent="0.3">
      <c r="C7" s="41" t="s">
        <v>89</v>
      </c>
      <c r="D7" s="38"/>
      <c r="E7" s="39"/>
    </row>
    <row r="8" spans="3:10" ht="18.75" x14ac:dyDescent="0.3">
      <c r="C8" s="41" t="s">
        <v>47</v>
      </c>
      <c r="D8" s="38"/>
      <c r="E8" s="39"/>
    </row>
    <row r="9" spans="3:10" ht="18.75" x14ac:dyDescent="0.3">
      <c r="C9" s="41" t="s">
        <v>48</v>
      </c>
      <c r="D9" s="38"/>
      <c r="E9" s="39"/>
    </row>
    <row r="10" spans="3:10" ht="18.75" x14ac:dyDescent="0.3">
      <c r="C10" s="41" t="s">
        <v>90</v>
      </c>
      <c r="D10" s="38"/>
      <c r="E10" s="39"/>
    </row>
    <row r="11" spans="3:10" ht="18.75" x14ac:dyDescent="0.3">
      <c r="C11" s="41" t="s">
        <v>91</v>
      </c>
      <c r="D11" s="38"/>
      <c r="E11" s="39"/>
    </row>
    <row r="12" spans="3:10" x14ac:dyDescent="0.25">
      <c r="C12" s="37"/>
      <c r="D12" s="38"/>
      <c r="E12" s="39"/>
    </row>
    <row r="13" spans="3:10" ht="16.5" thickBot="1" x14ac:dyDescent="0.3">
      <c r="C13" s="37"/>
      <c r="D13" s="38"/>
      <c r="E13" s="39"/>
    </row>
    <row r="14" spans="3:10" ht="26.25" x14ac:dyDescent="0.4">
      <c r="C14" s="20" t="s">
        <v>10</v>
      </c>
      <c r="D14" s="21" t="s">
        <v>9</v>
      </c>
      <c r="E14" s="22" t="s">
        <v>5</v>
      </c>
      <c r="I14" s="129" t="s">
        <v>2</v>
      </c>
      <c r="J14" s="130"/>
    </row>
    <row r="15" spans="3:10" ht="26.25" x14ac:dyDescent="0.25">
      <c r="C15" s="42" t="s">
        <v>0</v>
      </c>
      <c r="D15" s="43">
        <v>1000</v>
      </c>
      <c r="E15" s="47" t="s">
        <v>80</v>
      </c>
      <c r="I15" s="4" t="s">
        <v>80</v>
      </c>
      <c r="J15" s="4" t="s">
        <v>81</v>
      </c>
    </row>
    <row r="16" spans="3:10" ht="21" x14ac:dyDescent="0.25">
      <c r="C16" s="42" t="s">
        <v>12</v>
      </c>
      <c r="D16" s="44">
        <v>14</v>
      </c>
      <c r="E16" s="23"/>
      <c r="I16" s="5">
        <f>POWER(1+J16,1/12)-1</f>
        <v>4.0741237836483535E-3</v>
      </c>
      <c r="J16" s="6">
        <f>D17</f>
        <v>0.05</v>
      </c>
    </row>
    <row r="17" spans="3:10" ht="21.75" thickBot="1" x14ac:dyDescent="0.3">
      <c r="C17" s="45" t="s">
        <v>33</v>
      </c>
      <c r="D17" s="46">
        <v>0.05</v>
      </c>
      <c r="E17" s="48" t="s">
        <v>81</v>
      </c>
      <c r="I17" s="7">
        <v>9.4999999999999998E-3</v>
      </c>
      <c r="J17" s="8">
        <f>POWER(1+I17,12)-1</f>
        <v>0.12014921627417685</v>
      </c>
    </row>
    <row r="18" spans="3:10" ht="21.75" thickBot="1" x14ac:dyDescent="0.3">
      <c r="C18" s="49"/>
      <c r="D18" s="50"/>
      <c r="E18" s="51"/>
    </row>
    <row r="19" spans="3:10" ht="26.25" x14ac:dyDescent="0.25">
      <c r="C19" s="25" t="s">
        <v>76</v>
      </c>
      <c r="D19" s="21" t="s">
        <v>79</v>
      </c>
      <c r="E19" s="39"/>
    </row>
    <row r="20" spans="3:10" ht="21" x14ac:dyDescent="0.25">
      <c r="C20" s="52" t="s">
        <v>77</v>
      </c>
      <c r="D20" s="43" t="s">
        <v>83</v>
      </c>
      <c r="E20" s="39"/>
      <c r="I20" s="24" t="s">
        <v>82</v>
      </c>
      <c r="J20" s="24" t="s">
        <v>83</v>
      </c>
    </row>
    <row r="21" spans="3:10" ht="21" x14ac:dyDescent="0.25">
      <c r="C21" s="52" t="s">
        <v>78</v>
      </c>
      <c r="D21" s="44">
        <v>0</v>
      </c>
      <c r="E21" s="39"/>
    </row>
    <row r="22" spans="3:10" ht="21" x14ac:dyDescent="0.25">
      <c r="C22" s="52" t="s">
        <v>85</v>
      </c>
      <c r="D22" s="43">
        <v>0</v>
      </c>
      <c r="E22" s="39"/>
    </row>
    <row r="23" spans="3:10" x14ac:dyDescent="0.25">
      <c r="C23" s="143" t="s">
        <v>84</v>
      </c>
      <c r="D23" s="144"/>
      <c r="E23" s="39"/>
    </row>
    <row r="24" spans="3:10" ht="21" x14ac:dyDescent="0.25">
      <c r="C24" s="49"/>
      <c r="D24" s="50"/>
      <c r="E24" s="39"/>
    </row>
    <row r="25" spans="3:10" ht="21" hidden="1" x14ac:dyDescent="0.25">
      <c r="C25" s="49"/>
      <c r="D25" s="50"/>
      <c r="E25" s="39"/>
    </row>
    <row r="26" spans="3:10" hidden="1" x14ac:dyDescent="0.25">
      <c r="C26" s="37"/>
      <c r="D26" s="38"/>
      <c r="E26" s="39"/>
    </row>
    <row r="27" spans="3:10" ht="26.25" hidden="1" x14ac:dyDescent="0.25">
      <c r="C27" s="53" t="s">
        <v>10</v>
      </c>
      <c r="D27" s="54" t="s">
        <v>9</v>
      </c>
      <c r="E27" s="39"/>
    </row>
    <row r="28" spans="3:10" ht="21" hidden="1" x14ac:dyDescent="0.25">
      <c r="C28" s="42" t="s">
        <v>0</v>
      </c>
      <c r="D28" s="55">
        <f>IF(E15=I15,D15,D15/12)</f>
        <v>1000</v>
      </c>
      <c r="E28" s="39"/>
    </row>
    <row r="29" spans="3:10" ht="21" hidden="1" x14ac:dyDescent="0.25">
      <c r="C29" s="42" t="s">
        <v>12</v>
      </c>
      <c r="D29" s="55">
        <f>IF(E15="Anual",D16*12,D16)</f>
        <v>14</v>
      </c>
      <c r="E29" s="39"/>
    </row>
    <row r="30" spans="3:10" ht="21" hidden="1" x14ac:dyDescent="0.25">
      <c r="C30" s="42" t="s">
        <v>11</v>
      </c>
      <c r="D30" s="56">
        <f>IF(E17=I15,D17,I16)</f>
        <v>4.0741237836483535E-3</v>
      </c>
      <c r="E30" s="39"/>
    </row>
    <row r="31" spans="3:10" ht="21" hidden="1" x14ac:dyDescent="0.25">
      <c r="C31" s="42" t="s">
        <v>86</v>
      </c>
      <c r="D31" s="55">
        <f>IF(D20="SIM",D21*12,IF(E15="Anual",D16*12,D16))</f>
        <v>14</v>
      </c>
      <c r="E31" s="39"/>
    </row>
    <row r="32" spans="3:10" ht="21" hidden="1" x14ac:dyDescent="0.25">
      <c r="C32" s="49"/>
      <c r="D32" s="50"/>
      <c r="E32" s="39"/>
    </row>
    <row r="33" spans="3:14" ht="21" hidden="1" x14ac:dyDescent="0.25">
      <c r="C33" s="49"/>
      <c r="D33" s="50"/>
      <c r="E33" s="39"/>
    </row>
    <row r="34" spans="3:14" ht="21" x14ac:dyDescent="0.25">
      <c r="C34" s="49"/>
      <c r="D34" s="50"/>
      <c r="E34" s="39"/>
    </row>
    <row r="35" spans="3:14" s="3" customFormat="1" ht="27" thickBot="1" x14ac:dyDescent="0.45">
      <c r="C35" s="57" t="s">
        <v>37</v>
      </c>
      <c r="D35" s="58"/>
      <c r="E35" s="59"/>
      <c r="F35" s="10"/>
      <c r="G35" s="9"/>
      <c r="H35" s="9"/>
      <c r="N35" s="11"/>
    </row>
    <row r="36" spans="3:14" s="3" customFormat="1" ht="23.1" customHeight="1" thickBot="1" x14ac:dyDescent="0.3">
      <c r="C36" s="134" t="s">
        <v>38</v>
      </c>
      <c r="D36" s="135"/>
      <c r="E36" s="136"/>
      <c r="F36" s="10"/>
      <c r="G36" s="9"/>
      <c r="H36" s="9"/>
      <c r="N36" s="11"/>
    </row>
    <row r="37" spans="3:14" s="3" customFormat="1" ht="21.75" thickBot="1" x14ac:dyDescent="0.3">
      <c r="C37" s="120" t="s">
        <v>43</v>
      </c>
      <c r="D37" s="121"/>
      <c r="E37" s="122"/>
      <c r="F37" s="10"/>
      <c r="G37" s="9"/>
      <c r="H37" s="9"/>
      <c r="N37" s="11"/>
    </row>
    <row r="38" spans="3:14" s="3" customFormat="1" ht="23.1" customHeight="1" thickBot="1" x14ac:dyDescent="0.3">
      <c r="C38" s="137" t="s">
        <v>39</v>
      </c>
      <c r="D38" s="138"/>
      <c r="E38" s="139"/>
      <c r="F38" s="10"/>
      <c r="G38" s="9"/>
      <c r="H38" s="9"/>
      <c r="N38" s="11"/>
    </row>
    <row r="39" spans="3:14" s="3" customFormat="1" ht="21.75" thickBot="1" x14ac:dyDescent="0.3">
      <c r="C39" s="120" t="s">
        <v>99</v>
      </c>
      <c r="D39" s="121"/>
      <c r="E39" s="122"/>
      <c r="F39" s="10"/>
      <c r="G39" s="9"/>
      <c r="H39" s="9"/>
      <c r="N39" s="11"/>
    </row>
    <row r="40" spans="3:14" s="3" customFormat="1" ht="23.1" customHeight="1" thickBot="1" x14ac:dyDescent="0.3">
      <c r="C40" s="140" t="s">
        <v>40</v>
      </c>
      <c r="D40" s="141"/>
      <c r="E40" s="142"/>
      <c r="F40" s="10"/>
      <c r="G40" s="9"/>
      <c r="H40" s="9"/>
      <c r="N40" s="11"/>
    </row>
    <row r="41" spans="3:14" s="3" customFormat="1" ht="21.75" thickBot="1" x14ac:dyDescent="0.3">
      <c r="C41" s="120" t="s">
        <v>92</v>
      </c>
      <c r="D41" s="121"/>
      <c r="E41" s="122"/>
      <c r="F41" s="10"/>
      <c r="G41" s="9"/>
      <c r="H41" s="9"/>
      <c r="N41" s="11"/>
    </row>
    <row r="42" spans="3:14" s="3" customFormat="1" ht="23.1" customHeight="1" thickBot="1" x14ac:dyDescent="0.3">
      <c r="C42" s="123" t="s">
        <v>41</v>
      </c>
      <c r="D42" s="124"/>
      <c r="E42" s="125"/>
      <c r="F42" s="10"/>
      <c r="G42" s="9"/>
      <c r="H42" s="9"/>
      <c r="N42" s="11"/>
    </row>
    <row r="43" spans="3:14" s="3" customFormat="1" ht="21.75" thickBot="1" x14ac:dyDescent="0.3">
      <c r="C43" s="120" t="s">
        <v>44</v>
      </c>
      <c r="D43" s="121"/>
      <c r="E43" s="122"/>
      <c r="F43" s="10"/>
      <c r="G43" s="9"/>
      <c r="H43" s="9"/>
      <c r="N43" s="11"/>
    </row>
    <row r="44" spans="3:14" ht="23.1" customHeight="1" thickBot="1" x14ac:dyDescent="0.3">
      <c r="C44" s="126" t="s">
        <v>42</v>
      </c>
      <c r="D44" s="127"/>
      <c r="E44" s="128"/>
    </row>
    <row r="45" spans="3:14" ht="21.75" thickBot="1" x14ac:dyDescent="0.3">
      <c r="C45" s="120" t="s">
        <v>45</v>
      </c>
      <c r="D45" s="121"/>
      <c r="E45" s="122"/>
    </row>
    <row r="46" spans="3:14" x14ac:dyDescent="0.25"/>
    <row r="47" spans="3:14" x14ac:dyDescent="0.25"/>
    <row r="48" spans="3:14" x14ac:dyDescent="0.25"/>
    <row r="49" spans="3:4" x14ac:dyDescent="0.25">
      <c r="C49" s="12"/>
      <c r="D49" s="13"/>
    </row>
    <row r="50" spans="3:4" x14ac:dyDescent="0.25"/>
    <row r="51" spans="3:4" x14ac:dyDescent="0.25"/>
  </sheetData>
  <sheetProtection algorithmName="SHA-512" hashValue="m2KyiK70V36z6gJMcpRpzawJx6WHFAsHNZjal919YJKYgtnC2xoUjCZgUN8Rla1H6gjnk+nvic9kUYHVpTh5wA==" saltValue="34ssaxzcoBpTEoJxvZyMBQ==" spinCount="100000" sheet="1" objects="1" scenarios="1"/>
  <mergeCells count="13">
    <mergeCell ref="C45:E45"/>
    <mergeCell ref="C42:E42"/>
    <mergeCell ref="C44:E44"/>
    <mergeCell ref="I14:J14"/>
    <mergeCell ref="C3:E3"/>
    <mergeCell ref="C36:E36"/>
    <mergeCell ref="C38:E38"/>
    <mergeCell ref="C40:E40"/>
    <mergeCell ref="C23:D23"/>
    <mergeCell ref="C37:E37"/>
    <mergeCell ref="C39:E39"/>
    <mergeCell ref="C41:E41"/>
    <mergeCell ref="C43:E43"/>
  </mergeCells>
  <phoneticPr fontId="3" type="noConversion"/>
  <dataValidations count="6">
    <dataValidation type="whole" allowBlank="1" showInputMessage="1" showErrorMessage="1" sqref="D16">
      <formula1>1</formula1>
      <formula2>330</formula2>
    </dataValidation>
    <dataValidation type="decimal" allowBlank="1" showInputMessage="1" showErrorMessage="1" sqref="D17:D18 D24:D25">
      <formula1>0</formula1>
      <formula2>100000</formula2>
    </dataValidation>
    <dataValidation type="list" allowBlank="1" showInputMessage="1" showErrorMessage="1" sqref="E17:E18 E15">
      <formula1>$I$15:$J$15</formula1>
    </dataValidation>
    <dataValidation type="list" allowBlank="1" showInputMessage="1" showErrorMessage="1" sqref="D20">
      <formula1>$I$20:$J$20</formula1>
    </dataValidation>
    <dataValidation type="whole" allowBlank="1" showInputMessage="1" showErrorMessage="1" sqref="D21">
      <formula1>0</formula1>
      <formula2>330</formula2>
    </dataValidation>
    <dataValidation type="decimal" allowBlank="1" showInputMessage="1" showErrorMessage="1" sqref="D22">
      <formula1>0</formula1>
      <formula2>D287*D29</formula2>
    </dataValidation>
  </dataValidations>
  <hyperlinks>
    <hyperlink ref="C36:E36" location="'1 - Informações Básicas'!A1" display="1 - Informações Básicas"/>
    <hyperlink ref="C38:E38" location="'2 - Dados Financeiros'!A1" display="2 - Dados Financeiros"/>
    <hyperlink ref="C40:E40" location="'3 - Tabela Price'!A1" display="3 - Tabela Price"/>
    <hyperlink ref="C42:E42" location="'4 - Contabilização'!A1" display="4 - Contabilização "/>
    <hyperlink ref="C44:E44" location="'5 - Ajuste Fiscal'!A1" display="5 - Ajuste Fiscal"/>
  </hyperlinks>
  <pageMargins left="0.511811024" right="0.511811024" top="0.78740157499999996" bottom="0.78740157499999996" header="0.31496062000000002" footer="0.31496062000000002"/>
  <pageSetup paperSize="9" orientation="portrait" horizontalDpi="0" verticalDpi="0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5"/>
  <sheetViews>
    <sheetView showGridLines="0" topLeftCell="B5" zoomScale="180" zoomScaleNormal="180" workbookViewId="0">
      <selection activeCell="D4" sqref="D4"/>
    </sheetView>
  </sheetViews>
  <sheetFormatPr defaultColWidth="0" defaultRowHeight="15.75" zeroHeight="1" x14ac:dyDescent="0.25"/>
  <cols>
    <col min="1" max="1" width="10.875" style="1" customWidth="1"/>
    <col min="2" max="2" width="10.875" style="67" customWidth="1"/>
    <col min="3" max="3" width="45.625" style="1" bestFit="1" customWidth="1"/>
    <col min="4" max="4" width="25" style="1" customWidth="1"/>
    <col min="5" max="5" width="10.875" style="67" customWidth="1"/>
    <col min="6" max="6" width="10.875" style="1" customWidth="1"/>
    <col min="7" max="16384" width="10.875" style="1" hidden="1"/>
  </cols>
  <sheetData>
    <row r="1" spans="1:6" x14ac:dyDescent="0.25">
      <c r="A1" s="19"/>
      <c r="B1" s="3"/>
      <c r="C1" s="19"/>
      <c r="D1" s="19"/>
      <c r="E1" s="3"/>
      <c r="F1" s="19"/>
    </row>
    <row r="2" spans="1:6" s="67" customFormat="1" ht="16.5" thickBot="1" x14ac:dyDescent="0.3">
      <c r="A2" s="3"/>
      <c r="B2" s="3"/>
      <c r="C2" s="3"/>
      <c r="D2" s="3"/>
      <c r="E2" s="3"/>
      <c r="F2" s="3"/>
    </row>
    <row r="3" spans="1:6" ht="27" thickBot="1" x14ac:dyDescent="0.3">
      <c r="A3" s="19"/>
      <c r="B3" s="3"/>
      <c r="C3" s="31" t="s">
        <v>31</v>
      </c>
      <c r="D3" s="32"/>
      <c r="E3" s="3"/>
      <c r="F3" s="19"/>
    </row>
    <row r="4" spans="1:6" s="26" customFormat="1" ht="38.1" customHeight="1" x14ac:dyDescent="0.35">
      <c r="A4" s="65"/>
      <c r="B4" s="66"/>
      <c r="C4" s="60" t="s">
        <v>30</v>
      </c>
      <c r="D4" s="61">
        <f>'0 - Informações do Contrato'!D29*'0 - Informações do Contrato'!D28</f>
        <v>14000</v>
      </c>
      <c r="E4" s="66"/>
      <c r="F4" s="65"/>
    </row>
    <row r="5" spans="1:6" s="26" customFormat="1" ht="38.1" customHeight="1" x14ac:dyDescent="0.35">
      <c r="A5" s="65"/>
      <c r="B5" s="66"/>
      <c r="C5" s="53" t="s">
        <v>87</v>
      </c>
      <c r="D5" s="62">
        <f>-PV('0 - Informações do Contrato'!D30,'0 - Informações do Contrato'!D29,'0 - Informações do Contrato'!D28,,0)</f>
        <v>13581.353538770203</v>
      </c>
      <c r="E5" s="66"/>
      <c r="F5" s="65"/>
    </row>
    <row r="6" spans="1:6" s="26" customFormat="1" ht="38.1" customHeight="1" x14ac:dyDescent="0.35">
      <c r="A6" s="65"/>
      <c r="B6" s="66"/>
      <c r="C6" s="53" t="s">
        <v>88</v>
      </c>
      <c r="D6" s="62">
        <f>'0 - Informações do Contrato'!D22</f>
        <v>0</v>
      </c>
      <c r="E6" s="66"/>
      <c r="F6" s="65"/>
    </row>
    <row r="7" spans="1:6" s="26" customFormat="1" ht="38.1" customHeight="1" x14ac:dyDescent="0.35">
      <c r="A7" s="65"/>
      <c r="B7" s="66"/>
      <c r="C7" s="53" t="s">
        <v>49</v>
      </c>
      <c r="D7" s="62">
        <f>(D5-D6)/'0 - Informações do Contrato'!D31</f>
        <v>970.09668134072876</v>
      </c>
      <c r="E7" s="66"/>
      <c r="F7" s="65"/>
    </row>
    <row r="8" spans="1:6" s="26" customFormat="1" ht="38.1" customHeight="1" x14ac:dyDescent="0.35">
      <c r="A8" s="65"/>
      <c r="B8" s="66"/>
      <c r="C8" s="53" t="s">
        <v>32</v>
      </c>
      <c r="D8" s="62">
        <f>D5</f>
        <v>13581.353538770203</v>
      </c>
      <c r="E8" s="66"/>
      <c r="F8" s="65"/>
    </row>
    <row r="9" spans="1:6" s="26" customFormat="1" ht="38.1" customHeight="1" thickBot="1" x14ac:dyDescent="0.4">
      <c r="A9" s="65"/>
      <c r="B9" s="66"/>
      <c r="C9" s="63" t="s">
        <v>1</v>
      </c>
      <c r="D9" s="64">
        <f>D4-D8</f>
        <v>418.64646122979684</v>
      </c>
      <c r="E9" s="66"/>
      <c r="F9" s="65"/>
    </row>
    <row r="10" spans="1:6" ht="16.5" thickBot="1" x14ac:dyDescent="0.3">
      <c r="A10" s="19"/>
      <c r="B10" s="3"/>
      <c r="C10" s="33" t="s">
        <v>46</v>
      </c>
      <c r="D10" s="34"/>
      <c r="E10" s="3"/>
      <c r="F10" s="19"/>
    </row>
    <row r="11" spans="1:6" s="67" customFormat="1" x14ac:dyDescent="0.25">
      <c r="A11" s="3"/>
      <c r="B11" s="3"/>
      <c r="C11" s="3"/>
      <c r="D11" s="3"/>
      <c r="E11" s="3"/>
      <c r="F11" s="3"/>
    </row>
    <row r="12" spans="1:6" x14ac:dyDescent="0.25">
      <c r="A12" s="19"/>
      <c r="B12" s="3"/>
      <c r="C12" s="19"/>
      <c r="D12" s="19"/>
      <c r="E12" s="3"/>
      <c r="F12" s="19"/>
    </row>
    <row r="13" spans="1:6" x14ac:dyDescent="0.25"/>
    <row r="14" spans="1:6" x14ac:dyDescent="0.25"/>
    <row r="15" spans="1:6" x14ac:dyDescent="0.25"/>
  </sheetData>
  <sheetProtection algorithmName="SHA-512" hashValue="P20CZXu15lA+WsWzbSpO19XeHk+Jr8M/DvuN7xg/1foRqY6Go8bBMMdFE6Y3tkN/I8HiVhCE3ceQZVgLG57dzg==" saltValue="I6D78qagGPsvv9R7EKuIpA==" spinCount="100000" sheet="1" objects="1" scenarios="1"/>
  <hyperlinks>
    <hyperlink ref="C10" location="'0 - Informações do Contrato'!A1" display="VOLTAR para: 0 - Informações do Contrato"/>
  </hyperlinks>
  <pageMargins left="0.511811024" right="0.511811024" top="0.78740157499999996" bottom="0.78740157499999996" header="0.31496062000000002" footer="0.3149606200000000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K341"/>
  <sheetViews>
    <sheetView showGridLines="0" zoomScale="106" zoomScaleNormal="106" workbookViewId="0">
      <selection activeCell="E8" sqref="E8"/>
    </sheetView>
  </sheetViews>
  <sheetFormatPr defaultColWidth="0" defaultRowHeight="15.75" zeroHeight="1" x14ac:dyDescent="0.25"/>
  <cols>
    <col min="1" max="1" width="10.875" style="19" customWidth="1"/>
    <col min="2" max="3" width="10.875" style="1" customWidth="1"/>
    <col min="4" max="7" width="16.625" style="1" customWidth="1"/>
    <col min="8" max="8" width="10.875" style="1" customWidth="1"/>
    <col min="9" max="9" width="12.625" style="1" customWidth="1"/>
    <col min="10" max="10" width="13.5" style="1" customWidth="1"/>
    <col min="11" max="12" width="17.625" style="1" customWidth="1"/>
    <col min="13" max="13" width="13.125" style="1" customWidth="1"/>
    <col min="14" max="14" width="10.875" style="19" customWidth="1"/>
    <col min="15" max="15" width="13.125" style="1" hidden="1" customWidth="1"/>
    <col min="16" max="16" width="12.125" style="1" hidden="1" customWidth="1"/>
    <col min="17" max="17" width="13.125" style="1" hidden="1" customWidth="1"/>
    <col min="18" max="18" width="10.875" style="1" hidden="1" customWidth="1"/>
    <col min="19" max="19" width="21.125" style="1" hidden="1" customWidth="1"/>
    <col min="20" max="20" width="20" style="1" hidden="1" customWidth="1"/>
    <col min="21" max="21" width="17.875" style="1" hidden="1" customWidth="1"/>
    <col min="22" max="22" width="5.875" style="1" hidden="1" customWidth="1"/>
    <col min="23" max="23" width="23.625" style="1" hidden="1" customWidth="1"/>
    <col min="24" max="24" width="23.875" style="1" hidden="1" customWidth="1"/>
    <col min="25" max="25" width="5.875" style="1" hidden="1" customWidth="1"/>
    <col min="26" max="26" width="17" style="1" hidden="1" customWidth="1"/>
    <col min="27" max="27" width="12.125" style="1" hidden="1" customWidth="1"/>
    <col min="28" max="29" width="10.875" style="1" hidden="1" customWidth="1"/>
    <col min="30" max="30" width="11.375" style="1" hidden="1" customWidth="1"/>
    <col min="31" max="31" width="17.375" style="1" hidden="1" customWidth="1"/>
    <col min="32" max="32" width="14.5" style="1" hidden="1" customWidth="1"/>
    <col min="33" max="36" width="10.875" style="1" hidden="1" customWidth="1"/>
    <col min="37" max="37" width="13.125" style="1" hidden="1" customWidth="1"/>
    <col min="38" max="16384" width="10.875" style="1" hidden="1"/>
  </cols>
  <sheetData>
    <row r="1" spans="1:14" s="19" customFormat="1" x14ac:dyDescent="0.25"/>
    <row r="2" spans="1:14" ht="16.5" thickBot="1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s="14" customFormat="1" ht="15.95" customHeight="1" x14ac:dyDescent="0.25">
      <c r="A3" s="35"/>
      <c r="B3" s="35"/>
      <c r="C3" s="151" t="s">
        <v>73</v>
      </c>
      <c r="D3" s="152"/>
      <c r="E3" s="152"/>
      <c r="F3" s="152"/>
      <c r="G3" s="153"/>
      <c r="H3" s="35"/>
      <c r="I3" s="154" t="s">
        <v>74</v>
      </c>
      <c r="J3" s="155"/>
      <c r="K3" s="155"/>
      <c r="L3" s="156"/>
      <c r="M3" s="35"/>
      <c r="N3" s="35"/>
    </row>
    <row r="4" spans="1:14" s="14" customFormat="1" ht="39.950000000000003" customHeight="1" thickBot="1" x14ac:dyDescent="0.3">
      <c r="A4" s="35"/>
      <c r="B4" s="35"/>
      <c r="C4" s="68" t="s">
        <v>97</v>
      </c>
      <c r="D4" s="117" t="s">
        <v>72</v>
      </c>
      <c r="E4" s="117" t="s">
        <v>69</v>
      </c>
      <c r="F4" s="69" t="s">
        <v>8</v>
      </c>
      <c r="G4" s="70" t="s">
        <v>98</v>
      </c>
      <c r="H4" s="35"/>
      <c r="I4" s="115" t="s">
        <v>75</v>
      </c>
      <c r="J4" s="114" t="s">
        <v>7</v>
      </c>
      <c r="K4" s="114" t="s">
        <v>50</v>
      </c>
      <c r="L4" s="116" t="s">
        <v>98</v>
      </c>
      <c r="M4" s="34"/>
      <c r="N4" s="35"/>
    </row>
    <row r="5" spans="1:14" x14ac:dyDescent="0.25">
      <c r="B5" s="19"/>
      <c r="C5" s="71">
        <v>1</v>
      </c>
      <c r="D5" s="72">
        <f>('1 - Informações Básicas'!D5*'0 - Informações do Contrato'!D30)</f>
        <v>55.332115466440413</v>
      </c>
      <c r="E5" s="72">
        <f>IF(C5&gt;'0 - Informações do Contrato'!$D$31,0,'1 - Informações Básicas'!$D$7)</f>
        <v>970.09668134072876</v>
      </c>
      <c r="F5" s="78">
        <f>IF(D5&lt;0.000001,0,('1 - Informações Básicas'!$D$7*C5))</f>
        <v>970.09668134072876</v>
      </c>
      <c r="G5" s="73">
        <f>IF(F5=0,,'1 - Informações Básicas'!$D$5-'2 - Dados Financeiros'!F5)</f>
        <v>12611.256857429475</v>
      </c>
      <c r="H5" s="19"/>
      <c r="I5" s="79" t="s">
        <v>51</v>
      </c>
      <c r="J5" s="80">
        <f>SUM(D5:D16)</f>
        <v>406.49014734123472</v>
      </c>
      <c r="K5" s="80">
        <f>F16</f>
        <v>11641.160176088746</v>
      </c>
      <c r="L5" s="76">
        <f>G16</f>
        <v>1940.1933626814571</v>
      </c>
      <c r="M5" s="19"/>
    </row>
    <row r="6" spans="1:14" x14ac:dyDescent="0.25">
      <c r="B6" s="19"/>
      <c r="C6" s="74">
        <v>2</v>
      </c>
      <c r="D6" s="75">
        <f>IF(('3 - Tabela Price'!H6*'0 - Informações do Contrato'!$D$30)&lt;0,0,('3 - Tabela Price'!H6*'0 - Informações do Contrato'!$D$30))</f>
        <v>51.483421570413462</v>
      </c>
      <c r="E6" s="75">
        <f>IF(C6&gt;'0 - Informações do Contrato'!$D$31,0,'1 - Informações Básicas'!$D$7)</f>
        <v>970.09668134072876</v>
      </c>
      <c r="F6" s="80">
        <f>IF(D6&lt;0.000001,0,('1 - Informações Básicas'!$D$7*C6))</f>
        <v>1940.1933626814575</v>
      </c>
      <c r="G6" s="76">
        <f>IF(F6=0,,'1 - Informações Básicas'!$D$5-'2 - Dados Financeiros'!F6)</f>
        <v>11641.160176088746</v>
      </c>
      <c r="H6" s="19"/>
      <c r="I6" s="118" t="s">
        <v>52</v>
      </c>
      <c r="J6" s="105">
        <f>SUM(D17:D28)</f>
        <v>12.156313888700955</v>
      </c>
      <c r="K6" s="105">
        <f>F28</f>
        <v>0</v>
      </c>
      <c r="L6" s="100">
        <f>G28</f>
        <v>0</v>
      </c>
      <c r="M6" s="19"/>
    </row>
    <row r="7" spans="1:14" x14ac:dyDescent="0.25">
      <c r="B7" s="19"/>
      <c r="C7" s="74">
        <v>3</v>
      </c>
      <c r="D7" s="75">
        <f>IF(('3 - Tabela Price'!H7*'0 - Informações do Contrato'!$D$30)&lt;0,0,('3 - Tabela Price'!H7*'0 - Informações do Contrato'!$D$30))</f>
        <v>47.619047619048729</v>
      </c>
      <c r="E7" s="75">
        <f>IF(C7&gt;'0 - Informações do Contrato'!$D$31,0,'1 - Informações Básicas'!$D$7)</f>
        <v>970.09668134072876</v>
      </c>
      <c r="F7" s="80">
        <f>IF(D7&lt;0.000001,0,('1 - Informações Básicas'!$D$7*C7))</f>
        <v>2910.2900440221865</v>
      </c>
      <c r="G7" s="76">
        <f>IF(F7=0,,'1 - Informações Básicas'!$D$5-'2 - Dados Financeiros'!F7)</f>
        <v>10671.063494748018</v>
      </c>
      <c r="H7" s="19"/>
      <c r="I7" s="79" t="s">
        <v>53</v>
      </c>
      <c r="J7" s="80">
        <f>SUM(D29:D40)</f>
        <v>7.0273026652946576E-12</v>
      </c>
      <c r="K7" s="80">
        <f>F40</f>
        <v>0</v>
      </c>
      <c r="L7" s="76">
        <f>G40</f>
        <v>0</v>
      </c>
      <c r="M7" s="19"/>
    </row>
    <row r="8" spans="1:14" x14ac:dyDescent="0.25">
      <c r="B8" s="19"/>
      <c r="C8" s="74">
        <v>4</v>
      </c>
      <c r="D8" s="75">
        <f>IF(('3 - Tabela Price'!H8*'0 - Informações do Contrato'!$D$30)&lt;0,0,('3 - Tabela Price'!H8*'0 - Informações do Contrato'!$D$30))</f>
        <v>43.738929729859834</v>
      </c>
      <c r="E8" s="75">
        <f>IF(C8&gt;'0 - Informações do Contrato'!$D$31,0,'1 - Informações Básicas'!$D$7)</f>
        <v>970.09668134072876</v>
      </c>
      <c r="F8" s="80">
        <f>IF(D8&lt;0.000001,0,('1 - Informações Básicas'!$D$7*C8))</f>
        <v>3880.3867253629151</v>
      </c>
      <c r="G8" s="76">
        <f>IF(F8=0,,'1 - Informações Básicas'!$D$5-'2 - Dados Financeiros'!F8)</f>
        <v>9700.966813407289</v>
      </c>
      <c r="H8" s="19"/>
      <c r="I8" s="118" t="s">
        <v>54</v>
      </c>
      <c r="J8" s="105">
        <f>SUM(D41:D52)</f>
        <v>7.3786677985593967E-12</v>
      </c>
      <c r="K8" s="105">
        <f>F52</f>
        <v>0</v>
      </c>
      <c r="L8" s="100">
        <f>G52</f>
        <v>0</v>
      </c>
      <c r="M8" s="19"/>
    </row>
    <row r="9" spans="1:14" x14ac:dyDescent="0.25">
      <c r="B9" s="19"/>
      <c r="C9" s="74">
        <v>5</v>
      </c>
      <c r="D9" s="75">
        <f>IF(('3 - Tabela Price'!H9*'0 - Informações do Contrato'!$D$30)&lt;0,0,('3 - Tabela Price'!H9*'0 - Informações do Contrato'!$D$30))</f>
        <v>39.843003760095222</v>
      </c>
      <c r="E9" s="75">
        <f>IF(C9&gt;'0 - Informações do Contrato'!$D$31,0,'1 - Informações Básicas'!$D$7)</f>
        <v>970.09668134072876</v>
      </c>
      <c r="F9" s="80">
        <f>IF(D9&lt;0.000001,0,('1 - Informações Básicas'!$D$7*C9))</f>
        <v>4850.4834067036436</v>
      </c>
      <c r="G9" s="76">
        <f>IF(F9=0,,'1 - Informações Básicas'!$D$5-'2 - Dados Financeiros'!F9)</f>
        <v>8730.8701320665605</v>
      </c>
      <c r="H9" s="19"/>
      <c r="I9" s="79" t="s">
        <v>55</v>
      </c>
      <c r="J9" s="80">
        <f>SUM(D53:D64)</f>
        <v>7.7476011884873718E-12</v>
      </c>
      <c r="K9" s="80">
        <f>F64</f>
        <v>0</v>
      </c>
      <c r="L9" s="76">
        <f>G64</f>
        <v>0</v>
      </c>
      <c r="M9" s="19"/>
    </row>
    <row r="10" spans="1:14" x14ac:dyDescent="0.25">
      <c r="B10" s="19"/>
      <c r="C10" s="74">
        <v>6</v>
      </c>
      <c r="D10" s="75">
        <f>IF(('3 - Tabela Price'!H10*'0 - Informações do Contrato'!$D$30)&lt;0,0,('3 - Tabela Price'!H10*'0 - Informações do Contrato'!$D$30))</f>
        <v>35.931205305677864</v>
      </c>
      <c r="E10" s="75">
        <f>IF(C10&gt;'0 - Informações do Contrato'!$D$31,0,'1 - Informações Básicas'!$D$7)</f>
        <v>970.09668134072876</v>
      </c>
      <c r="F10" s="80">
        <f>IF(D10&lt;0.000001,0,('1 - Informações Básicas'!$D$7*C10))</f>
        <v>5820.580088044373</v>
      </c>
      <c r="G10" s="76">
        <f>IF(F10=0,,'1 - Informações Básicas'!$D$5-'2 - Dados Financeiros'!F10)</f>
        <v>7760.7734507258301</v>
      </c>
      <c r="H10" s="19"/>
      <c r="I10" s="118" t="s">
        <v>56</v>
      </c>
      <c r="J10" s="105">
        <f>SUM(D65:D76)</f>
        <v>8.1349812479117471E-12</v>
      </c>
      <c r="K10" s="105">
        <f>F76</f>
        <v>0</v>
      </c>
      <c r="L10" s="100">
        <f>G76</f>
        <v>0</v>
      </c>
      <c r="M10" s="19"/>
    </row>
    <row r="11" spans="1:14" x14ac:dyDescent="0.25">
      <c r="B11" s="19"/>
      <c r="C11" s="74">
        <v>7</v>
      </c>
      <c r="D11" s="75">
        <f>IF(('3 - Tabela Price'!H11*'0 - Informações do Contrato'!$D$30)&lt;0,0,('3 - Tabela Price'!H11*'0 - Informações do Contrato'!$D$30))</f>
        <v>32.003469700140528</v>
      </c>
      <c r="E11" s="75">
        <f>IF(C11&gt;'0 - Informações do Contrato'!$D$31,0,'1 - Informações Básicas'!$D$7)</f>
        <v>970.09668134072876</v>
      </c>
      <c r="F11" s="80">
        <f>IF(D11&lt;0.000001,0,('1 - Informações Básicas'!$D$7*C11))</f>
        <v>6790.6767693851016</v>
      </c>
      <c r="G11" s="76">
        <f>IF(F11=0,,'1 - Informações Básicas'!$D$5-'2 - Dados Financeiros'!F11)</f>
        <v>6790.6767693851016</v>
      </c>
      <c r="H11" s="19"/>
      <c r="I11" s="79" t="s">
        <v>57</v>
      </c>
      <c r="J11" s="80">
        <f>SUM(D77:D88)</f>
        <v>8.5417303103073401E-12</v>
      </c>
      <c r="K11" s="80">
        <f>F88</f>
        <v>0</v>
      </c>
      <c r="L11" s="76">
        <f>G88</f>
        <v>0</v>
      </c>
      <c r="M11" s="19"/>
    </row>
    <row r="12" spans="1:14" x14ac:dyDescent="0.25">
      <c r="B12" s="19"/>
      <c r="C12" s="74">
        <v>8</v>
      </c>
      <c r="D12" s="75">
        <f>IF(('3 - Tabela Price'!H12*'0 - Informações do Contrato'!$D$30)&lt;0,0,('3 - Tabela Price'!H12*'0 - Informações do Contrato'!$D$30))</f>
        <v>28.059732013556783</v>
      </c>
      <c r="E12" s="75">
        <f>IF(C12&gt;'0 - Informações do Contrato'!$D$31,0,'1 - Informações Básicas'!$D$7)</f>
        <v>970.09668134072876</v>
      </c>
      <c r="F12" s="80">
        <f>IF(D12&lt;0.000001,0,('1 - Informações Básicas'!$D$7*C12))</f>
        <v>7760.7734507258301</v>
      </c>
      <c r="G12" s="76">
        <f>IF(F12=0,,'1 - Informações Básicas'!$D$5-'2 - Dados Financeiros'!F12)</f>
        <v>5820.580088044373</v>
      </c>
      <c r="H12" s="19"/>
      <c r="I12" s="118" t="s">
        <v>58</v>
      </c>
      <c r="J12" s="105">
        <f>SUM(D89:D100)</f>
        <v>8.9688168258227122E-12</v>
      </c>
      <c r="K12" s="105">
        <f>F100</f>
        <v>0</v>
      </c>
      <c r="L12" s="100">
        <f>G100</f>
        <v>0</v>
      </c>
      <c r="M12" s="19"/>
    </row>
    <row r="13" spans="1:14" x14ac:dyDescent="0.25">
      <c r="B13" s="19"/>
      <c r="C13" s="74">
        <v>9</v>
      </c>
      <c r="D13" s="75">
        <f>IF(('3 - Tabela Price'!H13*'0 - Informações do Contrato'!$D$30)&lt;0,0,('3 - Tabela Price'!H13*'0 - Informações do Contrato'!$D$30))</f>
        <v>24.09992705146766</v>
      </c>
      <c r="E13" s="75">
        <f>IF(C13&gt;'0 - Informações do Contrato'!$D$31,0,'1 - Informações Básicas'!$D$7)</f>
        <v>970.09668134072876</v>
      </c>
      <c r="F13" s="80">
        <f>IF(D13&lt;0.000001,0,('1 - Informações Básicas'!$D$7*C13))</f>
        <v>8730.8701320665587</v>
      </c>
      <c r="G13" s="76">
        <f>IF(F13=0,,'1 - Informações Básicas'!$D$5-'2 - Dados Financeiros'!F13)</f>
        <v>4850.4834067036445</v>
      </c>
      <c r="H13" s="19"/>
      <c r="I13" s="79" t="s">
        <v>59</v>
      </c>
      <c r="J13" s="80">
        <f>SUM(D101:D112)</f>
        <v>9.4172576671138532E-12</v>
      </c>
      <c r="K13" s="80">
        <f>F112</f>
        <v>0</v>
      </c>
      <c r="L13" s="76">
        <f>G112</f>
        <v>0</v>
      </c>
      <c r="M13" s="19"/>
    </row>
    <row r="14" spans="1:14" x14ac:dyDescent="0.25">
      <c r="B14" s="19"/>
      <c r="C14" s="74">
        <v>10</v>
      </c>
      <c r="D14" s="75">
        <f>IF(('3 - Tabela Price'!H14*'0 - Informações do Contrato'!$D$30)&lt;0,0,('3 - Tabela Price'!H14*'0 - Informações do Contrato'!$D$30))</f>
        <v>20.123989353803882</v>
      </c>
      <c r="E14" s="75">
        <f>IF(C14&gt;'0 - Informações do Contrato'!$D$31,0,'1 - Informações Básicas'!$D$7)</f>
        <v>970.09668134072876</v>
      </c>
      <c r="F14" s="80">
        <f>IF(D14&lt;0.000001,0,('1 - Informações Básicas'!$D$7*C14))</f>
        <v>9700.9668134072872</v>
      </c>
      <c r="G14" s="76">
        <f>IF(F14=0,,'1 - Informações Básicas'!$D$5-'2 - Dados Financeiros'!F14)</f>
        <v>3880.386725362916</v>
      </c>
      <c r="H14" s="19"/>
      <c r="I14" s="118" t="s">
        <v>60</v>
      </c>
      <c r="J14" s="105">
        <f>SUM(D113:D124)</f>
        <v>9.888120550469551E-12</v>
      </c>
      <c r="K14" s="105">
        <f>F124</f>
        <v>0</v>
      </c>
      <c r="L14" s="100">
        <f>G124</f>
        <v>0</v>
      </c>
      <c r="M14" s="19"/>
    </row>
    <row r="15" spans="1:14" x14ac:dyDescent="0.25">
      <c r="B15" s="19"/>
      <c r="C15" s="74">
        <v>11</v>
      </c>
      <c r="D15" s="75">
        <f>IF(('3 - Tabela Price'!H15*'0 - Informações do Contrato'!$D$30)&lt;0,0,('3 - Tabela Price'!H15*'0 - Informações do Contrato'!$D$30))</f>
        <v>16.131853193803746</v>
      </c>
      <c r="E15" s="75">
        <f>IF(C15&gt;'0 - Informações do Contrato'!$D$31,0,'1 - Informações Básicas'!$D$7)</f>
        <v>970.09668134072876</v>
      </c>
      <c r="F15" s="80">
        <f>IF(D15&lt;0.000001,0,('1 - Informações Básicas'!$D$7*C15))</f>
        <v>10671.063494748016</v>
      </c>
      <c r="G15" s="76">
        <f>IF(F15=0,,'1 - Informações Básicas'!$D$5-'2 - Dados Financeiros'!F15)</f>
        <v>2910.2900440221874</v>
      </c>
      <c r="H15" s="19"/>
      <c r="I15" s="79" t="s">
        <v>61</v>
      </c>
      <c r="J15" s="80">
        <f>SUM(D125:D136)</f>
        <v>1.0382526577993035E-11</v>
      </c>
      <c r="K15" s="80">
        <f>F136</f>
        <v>0</v>
      </c>
      <c r="L15" s="76">
        <f>G136</f>
        <v>0</v>
      </c>
      <c r="M15" s="19"/>
    </row>
    <row r="16" spans="1:14" x14ac:dyDescent="0.25">
      <c r="B16" s="19"/>
      <c r="C16" s="74">
        <v>12</v>
      </c>
      <c r="D16" s="75">
        <f>IF(('3 - Tabela Price'!H16*'0 - Informações do Contrato'!$D$30)&lt;0,0,('3 - Tabela Price'!H16*'0 - Informações do Contrato'!$D$30))</f>
        <v>12.123452576926592</v>
      </c>
      <c r="E16" s="75">
        <f>IF(C16&gt;'0 - Informações do Contrato'!$D$31,0,'1 - Informações Básicas'!$D$7)</f>
        <v>970.09668134072876</v>
      </c>
      <c r="F16" s="80">
        <f>IF(D16&lt;0.000001,0,('1 - Informações Básicas'!$D$7*C16))</f>
        <v>11641.160176088746</v>
      </c>
      <c r="G16" s="76">
        <f>IF(F16=0,,'1 - Informações Básicas'!$D$5-'2 - Dados Financeiros'!F16)</f>
        <v>1940.1933626814571</v>
      </c>
      <c r="H16" s="19"/>
      <c r="I16" s="118" t="s">
        <v>62</v>
      </c>
      <c r="J16" s="105">
        <f>SUM(D137:D148)</f>
        <v>1.0901652906892693E-11</v>
      </c>
      <c r="K16" s="105">
        <f>F144</f>
        <v>0</v>
      </c>
      <c r="L16" s="100">
        <f>G144</f>
        <v>0</v>
      </c>
      <c r="M16" s="19"/>
    </row>
    <row r="17" spans="2:13" x14ac:dyDescent="0.25">
      <c r="B17" s="19"/>
      <c r="C17" s="98">
        <v>13</v>
      </c>
      <c r="D17" s="99">
        <f>IF(('3 - Tabela Price'!H17*'0 - Informações do Contrato'!$D$30)&lt;0,0,('3 - Tabela Price'!H17*'0 - Informações do Contrato'!$D$30))</f>
        <v>8.0987212397618276</v>
      </c>
      <c r="E17" s="99">
        <f>IF(C17&gt;'0 - Informações do Contrato'!$D$31,0,'1 - Informações Básicas'!$D$7)</f>
        <v>970.09668134072876</v>
      </c>
      <c r="F17" s="105">
        <f>IF(D17&lt;0.000001,0,('1 - Informações Básicas'!$D$7*C17))</f>
        <v>12611.256857429475</v>
      </c>
      <c r="G17" s="100">
        <f>IF(F17=0,,'1 - Informações Básicas'!$D$5-'2 - Dados Financeiros'!F17)</f>
        <v>970.09668134072854</v>
      </c>
      <c r="H17" s="19"/>
      <c r="I17" s="79" t="s">
        <v>63</v>
      </c>
      <c r="J17" s="80">
        <f>SUM(D149:D160)</f>
        <v>1.1446735552237334E-11</v>
      </c>
      <c r="K17" s="80">
        <f>F156</f>
        <v>0</v>
      </c>
      <c r="L17" s="76">
        <f>G156</f>
        <v>0</v>
      </c>
      <c r="M17" s="19"/>
    </row>
    <row r="18" spans="2:13" x14ac:dyDescent="0.25">
      <c r="B18" s="19"/>
      <c r="C18" s="98">
        <v>14</v>
      </c>
      <c r="D18" s="99">
        <f>IF(('3 - Tabela Price'!H18*'0 - Informações do Contrato'!$D$30)&lt;0,0,('3 - Tabela Price'!H18*'0 - Informações do Contrato'!$D$30))</f>
        <v>4.0575926489335261</v>
      </c>
      <c r="E18" s="99">
        <f>IF(C18&gt;'0 - Informações do Contrato'!$D$31,0,'1 - Informações Básicas'!$D$7)</f>
        <v>970.09668134072876</v>
      </c>
      <c r="F18" s="105">
        <f>IF(D18&lt;0.000001,0,('1 - Informações Básicas'!$D$7*C18))</f>
        <v>13581.353538770203</v>
      </c>
      <c r="G18" s="100">
        <f>IF(F18=0,,'1 - Informações Básicas'!$D$5-'2 - Dados Financeiros'!F18)</f>
        <v>0</v>
      </c>
      <c r="H18" s="19"/>
      <c r="I18" s="118" t="s">
        <v>64</v>
      </c>
      <c r="J18" s="105">
        <f>SUM(D161:D172)</f>
        <v>1.2019072329849208E-11</v>
      </c>
      <c r="K18" s="105">
        <f>F172</f>
        <v>0</v>
      </c>
      <c r="L18" s="100">
        <f>G172</f>
        <v>0</v>
      </c>
      <c r="M18" s="19"/>
    </row>
    <row r="19" spans="2:13" x14ac:dyDescent="0.25">
      <c r="B19" s="19"/>
      <c r="C19" s="98">
        <v>15</v>
      </c>
      <c r="D19" s="99">
        <f>IF(('3 - Tabela Price'!H19*'0 - Informações do Contrato'!$D$30)&lt;0,0,('3 - Tabela Price'!H19*'0 - Informações do Contrato'!$D$30))</f>
        <v>5.497878340964457E-13</v>
      </c>
      <c r="E19" s="99">
        <f>IF(C19&gt;'0 - Informações do Contrato'!$D$31,0,'1 - Informações Básicas'!$D$7)</f>
        <v>0</v>
      </c>
      <c r="F19" s="105">
        <f>IF(D19&lt;0.000001,0,('1 - Informações Básicas'!$D$7*C19))</f>
        <v>0</v>
      </c>
      <c r="G19" s="100">
        <f>IF(F19=0,,'1 - Informações Básicas'!$D$5-'2 - Dados Financeiros'!F19)</f>
        <v>0</v>
      </c>
      <c r="H19" s="19"/>
      <c r="I19" s="79" t="s">
        <v>65</v>
      </c>
      <c r="J19" s="80">
        <f>SUM(D173:D184)</f>
        <v>1.2620025946341679E-11</v>
      </c>
      <c r="K19" s="80">
        <f>F184</f>
        <v>0</v>
      </c>
      <c r="L19" s="76">
        <f>G184</f>
        <v>0</v>
      </c>
      <c r="M19" s="19"/>
    </row>
    <row r="20" spans="2:13" x14ac:dyDescent="0.25">
      <c r="B20" s="19"/>
      <c r="C20" s="98">
        <v>16</v>
      </c>
      <c r="D20" s="99">
        <f>IF(('3 - Tabela Price'!H20*'0 - Informações do Contrato'!$D$30)&lt;0,0,('3 - Tabela Price'!H20*'0 - Informações do Contrato'!$D$30))</f>
        <v>5.5202773778729847E-13</v>
      </c>
      <c r="E20" s="99">
        <f>IF(C20&gt;'0 - Informações do Contrato'!$D$31,0,'1 - Informações Básicas'!$D$7)</f>
        <v>0</v>
      </c>
      <c r="F20" s="105">
        <f>IF(D20&lt;0.000001,0,('1 - Informações Básicas'!$D$7*C20))</f>
        <v>0</v>
      </c>
      <c r="G20" s="100">
        <f>IF(F20=0,,'1 - Informações Básicas'!$D$5-'2 - Dados Financeiros'!F20)</f>
        <v>0</v>
      </c>
      <c r="H20" s="19"/>
      <c r="I20" s="118" t="s">
        <v>66</v>
      </c>
      <c r="J20" s="105">
        <f>SUM(D185:D196)</f>
        <v>1.3251027243658767E-11</v>
      </c>
      <c r="K20" s="105">
        <f>F196</f>
        <v>0</v>
      </c>
      <c r="L20" s="100">
        <f>G196</f>
        <v>0</v>
      </c>
      <c r="M20" s="19"/>
    </row>
    <row r="21" spans="2:13" x14ac:dyDescent="0.25">
      <c r="B21" s="19"/>
      <c r="C21" s="98">
        <v>17</v>
      </c>
      <c r="D21" s="99">
        <f>IF(('3 - Tabela Price'!H21*'0 - Informações do Contrato'!$D$30)&lt;0,0,('3 - Tabela Price'!H21*'0 - Informações do Contrato'!$D$30))</f>
        <v>5.5427676712305134E-13</v>
      </c>
      <c r="E21" s="99">
        <f>IF(C21&gt;'0 - Informações do Contrato'!$D$31,0,'1 - Informações Básicas'!$D$7)</f>
        <v>0</v>
      </c>
      <c r="F21" s="105">
        <f>IF(D21&lt;0.000001,0,('1 - Informações Básicas'!$D$7*C21))</f>
        <v>0</v>
      </c>
      <c r="G21" s="100">
        <f>IF(F21=0,,'1 - Informações Básicas'!$D$5-'2 - Dados Financeiros'!F21)</f>
        <v>0</v>
      </c>
      <c r="H21" s="19"/>
      <c r="I21" s="79" t="s">
        <v>67</v>
      </c>
      <c r="J21" s="80">
        <f>SUM(D197:D208)</f>
        <v>1.3913578605841717E-11</v>
      </c>
      <c r="K21" s="80">
        <f>F204</f>
        <v>0</v>
      </c>
      <c r="L21" s="76">
        <f>G204</f>
        <v>0</v>
      </c>
      <c r="M21" s="19"/>
    </row>
    <row r="22" spans="2:13" x14ac:dyDescent="0.25">
      <c r="B22" s="19"/>
      <c r="C22" s="98">
        <v>18</v>
      </c>
      <c r="D22" s="99">
        <f>IF(('3 - Tabela Price'!H22*'0 - Informações do Contrato'!$D$30)&lt;0,0,('3 - Tabela Price'!H22*'0 - Informações do Contrato'!$D$30))</f>
        <v>5.5653495928271119E-13</v>
      </c>
      <c r="E22" s="99">
        <f>IF(C22&gt;'0 - Informações do Contrato'!$D$31,0,'1 - Informações Básicas'!$D$7)</f>
        <v>0</v>
      </c>
      <c r="F22" s="105">
        <f>IF(D22&lt;0.000001,0,('1 - Informações Básicas'!$D$7*C22))</f>
        <v>0</v>
      </c>
      <c r="G22" s="100">
        <f>IF(F22=0,,'1 - Informações Básicas'!$D$5-'2 - Dados Financeiros'!F22)</f>
        <v>0</v>
      </c>
      <c r="H22" s="19"/>
      <c r="I22" s="118" t="s">
        <v>68</v>
      </c>
      <c r="J22" s="105">
        <f>SUM(D209:D220)</f>
        <v>1.4609257536133811E-11</v>
      </c>
      <c r="K22" s="105">
        <f>F216</f>
        <v>0</v>
      </c>
      <c r="L22" s="100">
        <f>G216</f>
        <v>0</v>
      </c>
      <c r="M22" s="19"/>
    </row>
    <row r="23" spans="2:13" x14ac:dyDescent="0.25">
      <c r="B23" s="19"/>
      <c r="C23" s="98">
        <v>19</v>
      </c>
      <c r="D23" s="99">
        <f>IF(('3 - Tabela Price'!H23*'0 - Informações do Contrato'!$D$30)&lt;0,0,('3 - Tabela Price'!H23*'0 - Informações do Contrato'!$D$30))</f>
        <v>5.588023515967566E-13</v>
      </c>
      <c r="E23" s="99">
        <f>IF(C23&gt;'0 - Informações do Contrato'!$D$31,0,'1 - Informações Básicas'!$D$7)</f>
        <v>0</v>
      </c>
      <c r="F23" s="105">
        <f>IF(D23&lt;0.000001,0,('1 - Informações Básicas'!$D$7*C23))</f>
        <v>0</v>
      </c>
      <c r="G23" s="100">
        <f>IF(F23=0,,'1 - Informações Básicas'!$D$5-'2 - Dados Financeiros'!F23)</f>
        <v>0</v>
      </c>
      <c r="H23" s="19"/>
      <c r="I23" s="79" t="s">
        <v>70</v>
      </c>
      <c r="J23" s="80">
        <f>SUM(D221:D232)</f>
        <v>1.5339720412940509E-11</v>
      </c>
      <c r="K23" s="80">
        <f>F228</f>
        <v>0</v>
      </c>
      <c r="L23" s="76">
        <f>G228</f>
        <v>0</v>
      </c>
      <c r="M23" s="19"/>
    </row>
    <row r="24" spans="2:13" ht="16.5" thickBot="1" x14ac:dyDescent="0.3">
      <c r="B24" s="19"/>
      <c r="C24" s="98">
        <v>20</v>
      </c>
      <c r="D24" s="99">
        <f>IF(('3 - Tabela Price'!H24*'0 - Informações do Contrato'!$D$30)&lt;0,0,('3 - Tabela Price'!H24*'0 - Informações do Contrato'!$D$30))</f>
        <v>5.6107898154775552E-13</v>
      </c>
      <c r="E24" s="99">
        <f>IF(C24&gt;'0 - Informações do Contrato'!$D$31,0,'1 - Informações Básicas'!$D$7)</f>
        <v>0</v>
      </c>
      <c r="F24" s="105">
        <f>IF(D24&lt;0.000001,0,('1 - Informações Básicas'!$D$7*C24))</f>
        <v>0</v>
      </c>
      <c r="G24" s="100">
        <f>IF(F24=0,,'1 - Informações Básicas'!$D$5-'2 - Dados Financeiros'!F24)</f>
        <v>0</v>
      </c>
      <c r="H24" s="19"/>
      <c r="I24" s="119" t="s">
        <v>71</v>
      </c>
      <c r="J24" s="108">
        <f>SUM(D233:D244)</f>
        <v>1.6106706433587544E-11</v>
      </c>
      <c r="K24" s="108">
        <f>F240</f>
        <v>0</v>
      </c>
      <c r="L24" s="103">
        <f>G240</f>
        <v>0</v>
      </c>
      <c r="M24" s="19"/>
    </row>
    <row r="25" spans="2:13" ht="16.5" thickBot="1" x14ac:dyDescent="0.3">
      <c r="B25" s="19"/>
      <c r="C25" s="98">
        <v>21</v>
      </c>
      <c r="D25" s="99">
        <f>IF(('3 - Tabela Price'!H25*'0 - Informações do Contrato'!$D$30)&lt;0,0,('3 - Tabela Price'!H25*'0 - Informações do Contrato'!$D$30))</f>
        <v>5.6336488677098441E-13</v>
      </c>
      <c r="E25" s="99">
        <f>IF(C25&gt;'0 - Informações do Contrato'!$D$31,0,'1 - Informações Básicas'!$D$7)</f>
        <v>0</v>
      </c>
      <c r="F25" s="105">
        <f>IF(D25&lt;0.000001,0,('1 - Informações Básicas'!$D$7*C25))</f>
        <v>0</v>
      </c>
      <c r="G25" s="100">
        <f>IF(F25=0,,'1 - Informações Básicas'!$D$5-'2 - Dados Financeiros'!F25)</f>
        <v>0</v>
      </c>
      <c r="H25" s="19"/>
      <c r="I25" s="148" t="s">
        <v>46</v>
      </c>
      <c r="J25" s="149"/>
      <c r="K25" s="150"/>
      <c r="L25" s="19"/>
      <c r="M25" s="19"/>
    </row>
    <row r="26" spans="2:13" x14ac:dyDescent="0.25">
      <c r="B26" s="19"/>
      <c r="C26" s="98">
        <v>22</v>
      </c>
      <c r="D26" s="99">
        <f>IF(('3 - Tabela Price'!H26*'0 - Informações do Contrato'!$D$30)&lt;0,0,('3 - Tabela Price'!H26*'0 - Informações do Contrato'!$D$30))</f>
        <v>5.6566010505505046E-13</v>
      </c>
      <c r="E26" s="99">
        <f>IF(C26&gt;'0 - Informações do Contrato'!$D$31,0,'1 - Informações Básicas'!$D$7)</f>
        <v>0</v>
      </c>
      <c r="F26" s="105">
        <f>IF(D26&lt;0.000001,0,('1 - Informações Básicas'!$D$7*C26))</f>
        <v>0</v>
      </c>
      <c r="G26" s="100">
        <f>IF(F26=0,,'1 - Informações Básicas'!$D$5-'2 - Dados Financeiros'!F26)</f>
        <v>0</v>
      </c>
      <c r="H26" s="19"/>
      <c r="I26" s="19"/>
      <c r="J26" s="19"/>
      <c r="K26" s="19"/>
      <c r="L26" s="19"/>
      <c r="M26" s="19"/>
    </row>
    <row r="27" spans="2:13" x14ac:dyDescent="0.25">
      <c r="B27" s="19"/>
      <c r="C27" s="98">
        <v>23</v>
      </c>
      <c r="D27" s="99">
        <f>IF(('3 - Tabela Price'!H27*'0 - Informações do Contrato'!$D$30)&lt;0,0,('3 - Tabela Price'!H27*'0 - Informações do Contrato'!$D$30))</f>
        <v>5.6796467434251623E-13</v>
      </c>
      <c r="E27" s="99">
        <f>IF(C27&gt;'0 - Informações do Contrato'!$D$31,0,'1 - Informações Básicas'!$D$7)</f>
        <v>0</v>
      </c>
      <c r="F27" s="105">
        <f>IF(D27&lt;0.000001,0,('1 - Informações Básicas'!$D$7*C27))</f>
        <v>0</v>
      </c>
      <c r="G27" s="100">
        <f>IF(F27=0,,'1 - Informações Básicas'!$D$5-'2 - Dados Financeiros'!F27)</f>
        <v>0</v>
      </c>
      <c r="H27" s="19"/>
      <c r="I27" s="19"/>
      <c r="J27" s="19"/>
      <c r="K27" s="19"/>
      <c r="L27" s="19"/>
      <c r="M27" s="19"/>
    </row>
    <row r="28" spans="2:13" x14ac:dyDescent="0.25">
      <c r="B28" s="19"/>
      <c r="C28" s="98">
        <v>24</v>
      </c>
      <c r="D28" s="99">
        <f>IF(('3 - Tabela Price'!H28*'0 - Informações do Contrato'!$D$30)&lt;0,0,('3 - Tabela Price'!H28*'0 - Informações do Contrato'!$D$30))</f>
        <v>5.7027863273052717E-13</v>
      </c>
      <c r="E28" s="99">
        <f>IF(C28&gt;'0 - Informações do Contrato'!$D$31,0,'1 - Informações Básicas'!$D$7)</f>
        <v>0</v>
      </c>
      <c r="F28" s="105">
        <f>IF(D28&lt;0.000001,0,('1 - Informações Básicas'!$D$7*C28))</f>
        <v>0</v>
      </c>
      <c r="G28" s="100">
        <f>IF(F28=0,,'1 - Informações Básicas'!$D$5-'2 - Dados Financeiros'!F28)</f>
        <v>0</v>
      </c>
      <c r="H28" s="19"/>
      <c r="I28" s="19"/>
      <c r="J28" s="19"/>
      <c r="K28" s="19"/>
      <c r="L28" s="19"/>
      <c r="M28" s="19"/>
    </row>
    <row r="29" spans="2:13" x14ac:dyDescent="0.25">
      <c r="B29" s="19"/>
      <c r="C29" s="74">
        <v>25</v>
      </c>
      <c r="D29" s="75">
        <f>IF(('3 - Tabela Price'!H29*'0 - Informações do Contrato'!$D$30)&lt;0,0,('3 - Tabela Price'!H29*'0 - Informações do Contrato'!$D$30))</f>
        <v>5.7260201847144113E-13</v>
      </c>
      <c r="E29" s="75">
        <f>IF(C29&gt;'0 - Informações do Contrato'!$D$31,0,'1 - Informações Básicas'!$D$7)</f>
        <v>0</v>
      </c>
      <c r="F29" s="80">
        <f>IF(D29&lt;0.000001,0,('1 - Informações Básicas'!$D$7*C29))</f>
        <v>0</v>
      </c>
      <c r="G29" s="76">
        <f>IF(F29=0,,'1 - Informações Básicas'!$D$5-'2 - Dados Financeiros'!F29)</f>
        <v>0</v>
      </c>
      <c r="H29" s="19"/>
      <c r="I29" s="19"/>
      <c r="J29" s="19"/>
      <c r="K29" s="19"/>
      <c r="L29" s="19"/>
      <c r="M29" s="19"/>
    </row>
    <row r="30" spans="2:13" x14ac:dyDescent="0.25">
      <c r="B30" s="19"/>
      <c r="C30" s="74">
        <v>26</v>
      </c>
      <c r="D30" s="75">
        <f>IF(('3 - Tabela Price'!H30*'0 - Informações do Contrato'!$D$30)&lt;0,0,('3 - Tabela Price'!H30*'0 - Informações do Contrato'!$D$30))</f>
        <v>5.7493486997346065E-13</v>
      </c>
      <c r="E30" s="75">
        <f>IF(C30&gt;'0 - Informações do Contrato'!$D$31,0,'1 - Informações Básicas'!$D$7)</f>
        <v>0</v>
      </c>
      <c r="F30" s="80">
        <f>IF(D30&lt;0.000001,0,('1 - Informações Básicas'!$D$7*C30))</f>
        <v>0</v>
      </c>
      <c r="G30" s="76">
        <f>IF(F30=0,,'1 - Informações Básicas'!$D$5-'2 - Dados Financeiros'!F30)</f>
        <v>0</v>
      </c>
      <c r="H30" s="19"/>
      <c r="I30" s="19"/>
      <c r="J30" s="19"/>
      <c r="K30" s="19"/>
      <c r="L30" s="19"/>
      <c r="M30" s="19"/>
    </row>
    <row r="31" spans="2:13" x14ac:dyDescent="0.25">
      <c r="B31" s="19"/>
      <c r="C31" s="74">
        <v>27</v>
      </c>
      <c r="D31" s="75">
        <f>IF(('3 - Tabela Price'!H31*'0 - Informações do Contrato'!$D$30)&lt;0,0,('3 - Tabela Price'!H31*'0 - Informações do Contrato'!$D$30))</f>
        <v>5.7727722580126826E-13</v>
      </c>
      <c r="E31" s="75">
        <f>IF(C31&gt;'0 - Informações do Contrato'!$D$31,0,'1 - Informações Básicas'!$D$7)</f>
        <v>0</v>
      </c>
      <c r="F31" s="80">
        <f>IF(D31&lt;0.000001,0,('1 - Informações Básicas'!$D$7*C31))</f>
        <v>0</v>
      </c>
      <c r="G31" s="76">
        <f>IF(F31=0,,'1 - Informações Básicas'!$D$5-'2 - Dados Financeiros'!F31)</f>
        <v>0</v>
      </c>
      <c r="H31" s="19"/>
      <c r="I31" s="19"/>
      <c r="J31" s="19"/>
      <c r="K31" s="19"/>
      <c r="L31" s="19"/>
      <c r="M31" s="19"/>
    </row>
    <row r="32" spans="2:13" x14ac:dyDescent="0.25">
      <c r="B32" s="19"/>
      <c r="C32" s="74">
        <v>28</v>
      </c>
      <c r="D32" s="75">
        <f>IF(('3 - Tabela Price'!H32*'0 - Informações do Contrato'!$D$30)&lt;0,0,('3 - Tabela Price'!H32*'0 - Informações do Contrato'!$D$30))</f>
        <v>5.7962912467666379E-13</v>
      </c>
      <c r="E32" s="75">
        <f>IF(C32&gt;'0 - Informações do Contrato'!$D$31,0,'1 - Informações Básicas'!$D$7)</f>
        <v>0</v>
      </c>
      <c r="F32" s="80">
        <f>IF(D32&lt;0.000001,0,('1 - Informações Básicas'!$D$7*C32))</f>
        <v>0</v>
      </c>
      <c r="G32" s="76">
        <f>IF(F32=0,,'1 - Informações Básicas'!$D$5-'2 - Dados Financeiros'!F32)</f>
        <v>0</v>
      </c>
      <c r="H32" s="19"/>
      <c r="I32" s="19"/>
      <c r="J32" s="19"/>
      <c r="K32" s="19"/>
      <c r="L32" s="19"/>
      <c r="M32" s="19"/>
    </row>
    <row r="33" spans="2:13" x14ac:dyDescent="0.25">
      <c r="B33" s="19"/>
      <c r="C33" s="74">
        <v>29</v>
      </c>
      <c r="D33" s="75">
        <f>IF(('3 - Tabela Price'!H33*'0 - Informações do Contrato'!$D$30)&lt;0,0,('3 - Tabela Price'!H33*'0 - Informações do Contrato'!$D$30))</f>
        <v>5.8199060547920426E-13</v>
      </c>
      <c r="E33" s="75">
        <f>IF(C33&gt;'0 - Informações do Contrato'!$D$31,0,'1 - Informações Básicas'!$D$7)</f>
        <v>0</v>
      </c>
      <c r="F33" s="80">
        <f>IF(D33&lt;0.000001,0,('1 - Informações Básicas'!$D$7*C33))</f>
        <v>0</v>
      </c>
      <c r="G33" s="76">
        <f>IF(F33=0,,'1 - Informações Básicas'!$D$5-'2 - Dados Financeiros'!F33)</f>
        <v>0</v>
      </c>
      <c r="H33" s="19"/>
      <c r="I33" s="19"/>
      <c r="J33" s="19"/>
      <c r="K33" s="19"/>
      <c r="L33" s="19"/>
      <c r="M33" s="19"/>
    </row>
    <row r="34" spans="2:13" x14ac:dyDescent="0.25">
      <c r="B34" s="19"/>
      <c r="C34" s="74">
        <v>30</v>
      </c>
      <c r="D34" s="75">
        <f>IF(('3 - Tabela Price'!H34*'0 - Informações do Contrato'!$D$30)&lt;0,0,('3 - Tabela Price'!H34*'0 - Informações do Contrato'!$D$30))</f>
        <v>5.8436170724684697E-13</v>
      </c>
      <c r="E34" s="75">
        <f>IF(C34&gt;'0 - Informações do Contrato'!$D$31,0,'1 - Informações Básicas'!$D$7)</f>
        <v>0</v>
      </c>
      <c r="F34" s="80">
        <f>IF(D34&lt;0.000001,0,('1 - Informações Básicas'!$D$7*C34))</f>
        <v>0</v>
      </c>
      <c r="G34" s="76">
        <f>IF(F34=0,,'1 - Informações Básicas'!$D$5-'2 - Dados Financeiros'!F34)</f>
        <v>0</v>
      </c>
      <c r="H34" s="19"/>
      <c r="I34" s="19"/>
      <c r="J34" s="19"/>
      <c r="K34" s="19"/>
      <c r="L34" s="19"/>
      <c r="M34" s="19"/>
    </row>
    <row r="35" spans="2:13" x14ac:dyDescent="0.25">
      <c r="B35" s="19"/>
      <c r="C35" s="74">
        <v>31</v>
      </c>
      <c r="D35" s="75">
        <f>IF(('3 - Tabela Price'!H35*'0 - Informações do Contrato'!$D$30)&lt;0,0,('3 - Tabela Price'!H35*'0 - Informações do Contrato'!$D$30))</f>
        <v>5.8674246917659477E-13</v>
      </c>
      <c r="E35" s="75">
        <f>IF(C35&gt;'0 - Informações do Contrato'!$D$31,0,'1 - Informações Básicas'!$D$7)</f>
        <v>0</v>
      </c>
      <c r="F35" s="80">
        <f>IF(D35&lt;0.000001,0,('1 - Informações Básicas'!$D$7*C35))</f>
        <v>0</v>
      </c>
      <c r="G35" s="76">
        <f>IF(F35=0,,'1 - Informações Básicas'!$D$5-'2 - Dados Financeiros'!F35)</f>
        <v>0</v>
      </c>
      <c r="H35" s="19"/>
      <c r="I35" s="19"/>
      <c r="J35" s="19"/>
      <c r="K35" s="19"/>
      <c r="L35" s="19"/>
      <c r="M35" s="19"/>
    </row>
    <row r="36" spans="2:13" x14ac:dyDescent="0.25">
      <c r="B36" s="19"/>
      <c r="C36" s="74">
        <v>32</v>
      </c>
      <c r="D36" s="75">
        <f>IF(('3 - Tabela Price'!H36*'0 - Informações do Contrato'!$D$30)&lt;0,0,('3 - Tabela Price'!H36*'0 - Informações do Contrato'!$D$30))</f>
        <v>5.8913293062514372E-13</v>
      </c>
      <c r="E36" s="75">
        <f>IF(C36&gt;'0 - Informações do Contrato'!$D$31,0,'1 - Informações Básicas'!$D$7)</f>
        <v>0</v>
      </c>
      <c r="F36" s="80">
        <f>IF(D36&lt;0.000001,0,('1 - Informações Básicas'!$D$7*C36))</f>
        <v>0</v>
      </c>
      <c r="G36" s="76">
        <f>IF(F36=0,,'1 - Informações Básicas'!$D$5-'2 - Dados Financeiros'!F36)</f>
        <v>0</v>
      </c>
      <c r="H36" s="19"/>
      <c r="I36" s="19"/>
      <c r="J36" s="19"/>
      <c r="K36" s="19"/>
      <c r="L36" s="19"/>
      <c r="M36" s="19"/>
    </row>
    <row r="37" spans="2:13" x14ac:dyDescent="0.25">
      <c r="B37" s="19"/>
      <c r="C37" s="74">
        <v>33</v>
      </c>
      <c r="D37" s="75">
        <f>IF(('3 - Tabela Price'!H37*'0 - Informações do Contrato'!$D$30)&lt;0,0,('3 - Tabela Price'!H37*'0 - Informações do Contrato'!$D$30))</f>
        <v>5.9153313110953408E-13</v>
      </c>
      <c r="E37" s="75">
        <f>IF(C37&gt;'0 - Informações do Contrato'!$D$31,0,'1 - Informações Básicas'!$D$7)</f>
        <v>0</v>
      </c>
      <c r="F37" s="80">
        <f>IF(D37&lt;0.000001,0,('1 - Informações Básicas'!$D$7*C37))</f>
        <v>0</v>
      </c>
      <c r="G37" s="76">
        <f>IF(F37=0,,'1 - Informações Básicas'!$D$5-'2 - Dados Financeiros'!F37)</f>
        <v>0</v>
      </c>
      <c r="H37" s="19"/>
      <c r="I37" s="19"/>
      <c r="J37" s="19"/>
      <c r="K37" s="19"/>
      <c r="L37" s="19"/>
      <c r="M37" s="19"/>
    </row>
    <row r="38" spans="2:13" x14ac:dyDescent="0.25">
      <c r="B38" s="19"/>
      <c r="C38" s="74">
        <v>34</v>
      </c>
      <c r="D38" s="75">
        <f>IF(('3 - Tabela Price'!H38*'0 - Informações do Contrato'!$D$30)&lt;0,0,('3 - Tabela Price'!H38*'0 - Informações do Contrato'!$D$30))</f>
        <v>5.9394311030780343E-13</v>
      </c>
      <c r="E38" s="75">
        <f>IF(C38&gt;'0 - Informações do Contrato'!$D$31,0,'1 - Informações Básicas'!$D$7)</f>
        <v>0</v>
      </c>
      <c r="F38" s="80">
        <f>IF(D38&lt;0.000001,0,('1 - Informações Básicas'!$D$7*C38))</f>
        <v>0</v>
      </c>
      <c r="G38" s="76">
        <f>IF(F38=0,,'1 - Informações Básicas'!$D$5-'2 - Dados Financeiros'!F38)</f>
        <v>0</v>
      </c>
      <c r="H38" s="19"/>
      <c r="I38" s="19"/>
      <c r="J38" s="19"/>
      <c r="K38" s="19"/>
      <c r="L38" s="19"/>
      <c r="M38" s="19"/>
    </row>
    <row r="39" spans="2:13" x14ac:dyDescent="0.25">
      <c r="B39" s="19"/>
      <c r="C39" s="74">
        <v>35</v>
      </c>
      <c r="D39" s="75">
        <f>IF(('3 - Tabela Price'!H39*'0 - Informações do Contrato'!$D$30)&lt;0,0,('3 - Tabela Price'!H39*'0 - Informações do Contrato'!$D$30))</f>
        <v>5.9636290805964253E-13</v>
      </c>
      <c r="E39" s="75">
        <f>IF(C39&gt;'0 - Informações do Contrato'!$D$31,0,'1 - Informações Básicas'!$D$7)</f>
        <v>0</v>
      </c>
      <c r="F39" s="80">
        <f>IF(D39&lt;0.000001,0,('1 - Informações Básicas'!$D$7*C39))</f>
        <v>0</v>
      </c>
      <c r="G39" s="76">
        <f>IF(F39=0,,'1 - Informações Básicas'!$D$5-'2 - Dados Financeiros'!F39)</f>
        <v>0</v>
      </c>
      <c r="H39" s="19"/>
      <c r="I39" s="19"/>
      <c r="J39" s="19"/>
      <c r="K39" s="19"/>
      <c r="L39" s="19"/>
      <c r="M39" s="19"/>
    </row>
    <row r="40" spans="2:13" x14ac:dyDescent="0.25">
      <c r="B40" s="19"/>
      <c r="C40" s="74">
        <v>36</v>
      </c>
      <c r="D40" s="75">
        <f>IF(('3 - Tabela Price'!H40*'0 - Informações do Contrato'!$D$30)&lt;0,0,('3 - Tabela Price'!H40*'0 - Informações do Contrato'!$D$30))</f>
        <v>5.9879256436705406E-13</v>
      </c>
      <c r="E40" s="75">
        <f>IF(C40&gt;'0 - Informações do Contrato'!$D$31,0,'1 - Informações Básicas'!$D$7)</f>
        <v>0</v>
      </c>
      <c r="F40" s="80">
        <f>IF(D40&lt;0.000001,0,('1 - Informações Básicas'!$D$7*C40))</f>
        <v>0</v>
      </c>
      <c r="G40" s="76">
        <f>IF(F40=0,,'1 - Informações Básicas'!$D$5-'2 - Dados Financeiros'!F40)</f>
        <v>0</v>
      </c>
      <c r="H40" s="19"/>
      <c r="I40" s="19"/>
      <c r="J40" s="19"/>
      <c r="K40" s="19"/>
      <c r="L40" s="19"/>
      <c r="M40" s="19"/>
    </row>
    <row r="41" spans="2:13" x14ac:dyDescent="0.25">
      <c r="B41" s="19"/>
      <c r="C41" s="98">
        <v>37</v>
      </c>
      <c r="D41" s="99">
        <f>IF(('3 - Tabela Price'!H41*'0 - Informações do Contrato'!$D$30)&lt;0,0,('3 - Tabela Price'!H41*'0 - Informações do Contrato'!$D$30))</f>
        <v>6.0123211939501364E-13</v>
      </c>
      <c r="E41" s="99">
        <f>IF(C41&gt;'0 - Informações do Contrato'!$D$31,0,'1 - Informações Básicas'!$D$7)</f>
        <v>0</v>
      </c>
      <c r="F41" s="105">
        <f>IF(D41&lt;0.000001,0,('1 - Informações Básicas'!$D$7*C41))</f>
        <v>0</v>
      </c>
      <c r="G41" s="100">
        <f>IF(F41=0,,'1 - Informações Básicas'!$D$5-'2 - Dados Financeiros'!F41)</f>
        <v>0</v>
      </c>
      <c r="H41" s="19"/>
      <c r="I41" s="19"/>
      <c r="J41" s="19"/>
      <c r="K41" s="19"/>
      <c r="L41" s="19"/>
      <c r="M41" s="19"/>
    </row>
    <row r="42" spans="2:13" x14ac:dyDescent="0.25">
      <c r="B42" s="19"/>
      <c r="C42" s="98">
        <v>38</v>
      </c>
      <c r="D42" s="99">
        <f>IF(('3 - Tabela Price'!H42*'0 - Informações do Contrato'!$D$30)&lt;0,0,('3 - Tabela Price'!H42*'0 - Informações do Contrato'!$D$30))</f>
        <v>6.0368161347213415E-13</v>
      </c>
      <c r="E42" s="99">
        <f>IF(C42&gt;'0 - Informações do Contrato'!$D$31,0,'1 - Informações Básicas'!$D$7)</f>
        <v>0</v>
      </c>
      <c r="F42" s="105">
        <f>IF(D42&lt;0.000001,0,('1 - Informações Básicas'!$D$7*C42))</f>
        <v>0</v>
      </c>
      <c r="G42" s="100">
        <f>IF(F42=0,,'1 - Informações Básicas'!$D$5-'2 - Dados Financeiros'!F42)</f>
        <v>0</v>
      </c>
      <c r="H42" s="19"/>
      <c r="I42" s="19"/>
      <c r="J42" s="19"/>
      <c r="K42" s="19"/>
      <c r="L42" s="19"/>
      <c r="M42" s="19"/>
    </row>
    <row r="43" spans="2:13" x14ac:dyDescent="0.25">
      <c r="B43" s="19"/>
      <c r="C43" s="98">
        <v>39</v>
      </c>
      <c r="D43" s="99">
        <f>IF(('3 - Tabela Price'!H43*'0 - Informações do Contrato'!$D$30)&lt;0,0,('3 - Tabela Price'!H43*'0 - Informações do Contrato'!$D$30))</f>
        <v>6.0614108709133219E-13</v>
      </c>
      <c r="E43" s="99">
        <f>IF(C43&gt;'0 - Informações do Contrato'!$D$31,0,'1 - Informações Básicas'!$D$7)</f>
        <v>0</v>
      </c>
      <c r="F43" s="105">
        <f>IF(D43&lt;0.000001,0,('1 - Informações Básicas'!$D$7*C43))</f>
        <v>0</v>
      </c>
      <c r="G43" s="100">
        <f>IF(F43=0,,'1 - Informações Básicas'!$D$5-'2 - Dados Financeiros'!F43)</f>
        <v>0</v>
      </c>
      <c r="H43" s="19"/>
      <c r="I43" s="19"/>
      <c r="J43" s="19"/>
      <c r="K43" s="19"/>
      <c r="L43" s="19"/>
      <c r="M43" s="19"/>
    </row>
    <row r="44" spans="2:13" x14ac:dyDescent="0.25">
      <c r="B44" s="19"/>
      <c r="C44" s="98">
        <v>40</v>
      </c>
      <c r="D44" s="99">
        <f>IF(('3 - Tabela Price'!H44*'0 - Informações do Contrato'!$D$30)&lt;0,0,('3 - Tabela Price'!H44*'0 - Informações do Contrato'!$D$30))</f>
        <v>6.0861058091049749E-13</v>
      </c>
      <c r="E44" s="99">
        <f>IF(C44&gt;'0 - Informações do Contrato'!$D$31,0,'1 - Informações Básicas'!$D$7)</f>
        <v>0</v>
      </c>
      <c r="F44" s="105">
        <f>IF(D44&lt;0.000001,0,('1 - Informações Básicas'!$D$7*C44))</f>
        <v>0</v>
      </c>
      <c r="G44" s="100">
        <f>IF(F44=0,,'1 - Informações Básicas'!$D$5-'2 - Dados Financeiros'!F44)</f>
        <v>0</v>
      </c>
      <c r="H44" s="19"/>
      <c r="I44" s="19"/>
      <c r="J44" s="19"/>
      <c r="K44" s="19"/>
      <c r="L44" s="19"/>
      <c r="M44" s="19"/>
    </row>
    <row r="45" spans="2:13" x14ac:dyDescent="0.25">
      <c r="B45" s="19"/>
      <c r="C45" s="98">
        <v>41</v>
      </c>
      <c r="D45" s="99">
        <f>IF(('3 - Tabela Price'!H45*'0 - Informações do Contrato'!$D$30)&lt;0,0,('3 - Tabela Price'!H45*'0 - Informações do Contrato'!$D$30))</f>
        <v>6.1109013575316494E-13</v>
      </c>
      <c r="E45" s="99">
        <f>IF(C45&gt;'0 - Informações do Contrato'!$D$31,0,'1 - Informações Básicas'!$D$7)</f>
        <v>0</v>
      </c>
      <c r="F45" s="105">
        <f>IF(D45&lt;0.000001,0,('1 - Informações Básicas'!$D$7*C45))</f>
        <v>0</v>
      </c>
      <c r="G45" s="100">
        <f>IF(F45=0,,'1 - Informações Básicas'!$D$5-'2 - Dados Financeiros'!F45)</f>
        <v>0</v>
      </c>
      <c r="H45" s="19"/>
      <c r="I45" s="19"/>
      <c r="J45" s="19"/>
      <c r="K45" s="19"/>
      <c r="L45" s="19"/>
      <c r="M45" s="19"/>
    </row>
    <row r="46" spans="2:13" x14ac:dyDescent="0.25">
      <c r="B46" s="19"/>
      <c r="C46" s="98">
        <v>42</v>
      </c>
      <c r="D46" s="99">
        <f>IF(('3 - Tabela Price'!H46*'0 - Informações do Contrato'!$D$30)&lt;0,0,('3 - Tabela Price'!H46*'0 - Informações do Contrato'!$D$30))</f>
        <v>6.1357979260918988E-13</v>
      </c>
      <c r="E46" s="99">
        <f>IF(C46&gt;'0 - Informações do Contrato'!$D$31,0,'1 - Informações Básicas'!$D$7)</f>
        <v>0</v>
      </c>
      <c r="F46" s="105">
        <f>IF(D46&lt;0.000001,0,('1 - Informações Básicas'!$D$7*C46))</f>
        <v>0</v>
      </c>
      <c r="G46" s="100">
        <f>IF(F46=0,,'1 - Informações Básicas'!$D$5-'2 - Dados Financeiros'!F46)</f>
        <v>0</v>
      </c>
      <c r="H46" s="19"/>
      <c r="I46" s="19"/>
      <c r="J46" s="19"/>
      <c r="K46" s="19"/>
      <c r="L46" s="19"/>
      <c r="M46" s="19"/>
    </row>
    <row r="47" spans="2:13" x14ac:dyDescent="0.25">
      <c r="B47" s="19"/>
      <c r="C47" s="98">
        <v>43</v>
      </c>
      <c r="D47" s="99">
        <f>IF(('3 - Tabela Price'!H47*'0 - Informações do Contrato'!$D$30)&lt;0,0,('3 - Tabela Price'!H47*'0 - Informações do Contrato'!$D$30))</f>
        <v>6.1607959263542492E-13</v>
      </c>
      <c r="E47" s="99">
        <f>IF(C47&gt;'0 - Informações do Contrato'!$D$31,0,'1 - Informações Básicas'!$D$7)</f>
        <v>0</v>
      </c>
      <c r="F47" s="105">
        <f>IF(D47&lt;0.000001,0,('1 - Informações Básicas'!$D$7*C47))</f>
        <v>0</v>
      </c>
      <c r="G47" s="100">
        <f>IF(F47=0,,'1 - Informações Básicas'!$D$5-'2 - Dados Financeiros'!F47)</f>
        <v>0</v>
      </c>
      <c r="H47" s="19"/>
      <c r="I47" s="19"/>
      <c r="J47" s="19"/>
      <c r="K47" s="19"/>
      <c r="L47" s="19"/>
      <c r="M47" s="19"/>
    </row>
    <row r="48" spans="2:13" x14ac:dyDescent="0.25">
      <c r="B48" s="19"/>
      <c r="C48" s="98">
        <v>44</v>
      </c>
      <c r="D48" s="99">
        <f>IF(('3 - Tabela Price'!H48*'0 - Informações do Contrato'!$D$30)&lt;0,0,('3 - Tabela Price'!H48*'0 - Informações do Contrato'!$D$30))</f>
        <v>6.1858957715640134E-13</v>
      </c>
      <c r="E48" s="99">
        <f>IF(C48&gt;'0 - Informações do Contrato'!$D$31,0,'1 - Informações Básicas'!$D$7)</f>
        <v>0</v>
      </c>
      <c r="F48" s="105">
        <f>IF(D48&lt;0.000001,0,('1 - Informações Básicas'!$D$7*C48))</f>
        <v>0</v>
      </c>
      <c r="G48" s="100">
        <f>IF(F48=0,,'1 - Informações Básicas'!$D$5-'2 - Dados Financeiros'!F48)</f>
        <v>0</v>
      </c>
      <c r="H48" s="19"/>
      <c r="I48" s="19"/>
      <c r="J48" s="19"/>
      <c r="K48" s="19"/>
      <c r="L48" s="19"/>
      <c r="M48" s="19"/>
    </row>
    <row r="49" spans="2:13" x14ac:dyDescent="0.25">
      <c r="B49" s="19"/>
      <c r="C49" s="98">
        <v>45</v>
      </c>
      <c r="D49" s="99">
        <f>IF(('3 - Tabela Price'!H49*'0 - Informações do Contrato'!$D$30)&lt;0,0,('3 - Tabela Price'!H49*'0 - Informações do Contrato'!$D$30))</f>
        <v>6.2110978766501117E-13</v>
      </c>
      <c r="E49" s="99">
        <f>IF(C49&gt;'0 - Informações do Contrato'!$D$31,0,'1 - Informações Básicas'!$D$7)</f>
        <v>0</v>
      </c>
      <c r="F49" s="105">
        <f>IF(D49&lt;0.000001,0,('1 - Informações Básicas'!$D$7*C49))</f>
        <v>0</v>
      </c>
      <c r="G49" s="100">
        <f>IF(F49=0,,'1 - Informações Básicas'!$D$5-'2 - Dados Financeiros'!F49)</f>
        <v>0</v>
      </c>
      <c r="H49" s="19"/>
      <c r="I49" s="19"/>
      <c r="J49" s="19"/>
      <c r="K49" s="19"/>
      <c r="L49" s="19"/>
      <c r="M49" s="19"/>
    </row>
    <row r="50" spans="2:13" x14ac:dyDescent="0.25">
      <c r="B50" s="19"/>
      <c r="C50" s="98">
        <v>46</v>
      </c>
      <c r="D50" s="99">
        <f>IF(('3 - Tabela Price'!H50*'0 - Informações do Contrato'!$D$30)&lt;0,0,('3 - Tabela Price'!H50*'0 - Informações do Contrato'!$D$30))</f>
        <v>6.2364026582319398E-13</v>
      </c>
      <c r="E50" s="99">
        <f>IF(C50&gt;'0 - Informações do Contrato'!$D$31,0,'1 - Informações Básicas'!$D$7)</f>
        <v>0</v>
      </c>
      <c r="F50" s="105">
        <f>IF(D50&lt;0.000001,0,('1 - Informações Básicas'!$D$7*C50))</f>
        <v>0</v>
      </c>
      <c r="G50" s="100">
        <f>IF(F50=0,,'1 - Informações Básicas'!$D$5-'2 - Dados Financeiros'!F50)</f>
        <v>0</v>
      </c>
      <c r="H50" s="19"/>
      <c r="I50" s="19"/>
      <c r="J50" s="19"/>
      <c r="K50" s="19"/>
      <c r="L50" s="19"/>
      <c r="M50" s="19"/>
    </row>
    <row r="51" spans="2:13" x14ac:dyDescent="0.25">
      <c r="B51" s="19"/>
      <c r="C51" s="98">
        <v>47</v>
      </c>
      <c r="D51" s="99">
        <f>IF(('3 - Tabela Price'!H51*'0 - Informações do Contrato'!$D$30)&lt;0,0,('3 - Tabela Price'!H51*'0 - Informações do Contrato'!$D$30))</f>
        <v>6.2618105346262506E-13</v>
      </c>
      <c r="E51" s="99">
        <f>IF(C51&gt;'0 - Informações do Contrato'!$D$31,0,'1 - Informações Básicas'!$D$7)</f>
        <v>0</v>
      </c>
      <c r="F51" s="105">
        <f>IF(D51&lt;0.000001,0,('1 - Informações Básicas'!$D$7*C51))</f>
        <v>0</v>
      </c>
      <c r="G51" s="100">
        <f>IF(F51=0,,'1 - Informações Básicas'!$D$5-'2 - Dados Financeiros'!F51)</f>
        <v>0</v>
      </c>
      <c r="H51" s="19"/>
      <c r="I51" s="19"/>
      <c r="J51" s="19"/>
      <c r="K51" s="19"/>
      <c r="L51" s="19"/>
      <c r="M51" s="19"/>
    </row>
    <row r="52" spans="2:13" x14ac:dyDescent="0.25">
      <c r="B52" s="19"/>
      <c r="C52" s="98">
        <v>48</v>
      </c>
      <c r="D52" s="99">
        <f>IF(('3 - Tabela Price'!H52*'0 - Informações do Contrato'!$D$30)&lt;0,0,('3 - Tabela Price'!H52*'0 - Informações do Contrato'!$D$30))</f>
        <v>6.2873219258540719E-13</v>
      </c>
      <c r="E52" s="99">
        <f>IF(C52&gt;'0 - Informações do Contrato'!$D$31,0,'1 - Informações Básicas'!$D$7)</f>
        <v>0</v>
      </c>
      <c r="F52" s="105">
        <f>IF(D52&lt;0.000001,0,('1 - Informações Básicas'!$D$7*C52))</f>
        <v>0</v>
      </c>
      <c r="G52" s="100">
        <f>IF(F52=0,,'1 - Informações Básicas'!$D$5-'2 - Dados Financeiros'!F52)</f>
        <v>0</v>
      </c>
      <c r="H52" s="19"/>
      <c r="I52" s="19"/>
      <c r="J52" s="19"/>
      <c r="K52" s="19"/>
      <c r="L52" s="19"/>
      <c r="M52" s="19"/>
    </row>
    <row r="53" spans="2:13" x14ac:dyDescent="0.25">
      <c r="B53" s="19"/>
      <c r="C53" s="74">
        <v>49</v>
      </c>
      <c r="D53" s="75">
        <f>IF(('3 - Tabela Price'!H53*'0 - Informações do Contrato'!$D$30)&lt;0,0,('3 - Tabela Price'!H53*'0 - Informações do Contrato'!$D$30))</f>
        <v>6.312937253647648E-13</v>
      </c>
      <c r="E53" s="75">
        <f>IF(C53&gt;'0 - Informações do Contrato'!$D$31,0,'1 - Informações Básicas'!$D$7)</f>
        <v>0</v>
      </c>
      <c r="F53" s="80">
        <f>IF(D53&lt;0.000001,0,('1 - Informações Básicas'!$D$7*C53))</f>
        <v>0</v>
      </c>
      <c r="G53" s="76">
        <f>IF(F53=0,,'1 - Informações Básicas'!$D$5-'2 - Dados Financeiros'!F53)</f>
        <v>0</v>
      </c>
      <c r="H53" s="19"/>
      <c r="I53" s="19"/>
      <c r="J53" s="19"/>
      <c r="K53" s="19"/>
      <c r="L53" s="19"/>
      <c r="M53" s="19"/>
    </row>
    <row r="54" spans="2:13" x14ac:dyDescent="0.25">
      <c r="B54" s="19"/>
      <c r="C54" s="74">
        <v>50</v>
      </c>
      <c r="D54" s="75">
        <f>IF(('3 - Tabela Price'!H54*'0 - Informações do Contrato'!$D$30)&lt;0,0,('3 - Tabela Price'!H54*'0 - Informações do Contrato'!$D$30))</f>
        <v>6.3386569414574124E-13</v>
      </c>
      <c r="E54" s="75">
        <f>IF(C54&gt;'0 - Informações do Contrato'!$D$31,0,'1 - Informações Básicas'!$D$7)</f>
        <v>0</v>
      </c>
      <c r="F54" s="80">
        <f>IF(D54&lt;0.000001,0,('1 - Informações Básicas'!$D$7*C54))</f>
        <v>0</v>
      </c>
      <c r="G54" s="76">
        <f>IF(F54=0,,'1 - Informações Básicas'!$D$5-'2 - Dados Financeiros'!F54)</f>
        <v>0</v>
      </c>
      <c r="H54" s="19"/>
      <c r="I54" s="19"/>
      <c r="J54" s="19"/>
      <c r="K54" s="19"/>
      <c r="L54" s="19"/>
      <c r="M54" s="19"/>
    </row>
    <row r="55" spans="2:13" x14ac:dyDescent="0.25">
      <c r="B55" s="19"/>
      <c r="C55" s="74">
        <v>51</v>
      </c>
      <c r="D55" s="75">
        <f>IF(('3 - Tabela Price'!H55*'0 - Informações do Contrato'!$D$30)&lt;0,0,('3 - Tabela Price'!H55*'0 - Informações do Contrato'!$D$30))</f>
        <v>6.3644814144589923E-13</v>
      </c>
      <c r="E55" s="75">
        <f>IF(C55&gt;'0 - Informações do Contrato'!$D$31,0,'1 - Informações Básicas'!$D$7)</f>
        <v>0</v>
      </c>
      <c r="F55" s="80">
        <f>IF(D55&lt;0.000001,0,('1 - Informações Básicas'!$D$7*C55))</f>
        <v>0</v>
      </c>
      <c r="G55" s="76">
        <f>IF(F55=0,,'1 - Informações Básicas'!$D$5-'2 - Dados Financeiros'!F55)</f>
        <v>0</v>
      </c>
      <c r="H55" s="19"/>
      <c r="I55" s="19"/>
      <c r="J55" s="19"/>
      <c r="K55" s="19"/>
      <c r="L55" s="19"/>
      <c r="M55" s="19"/>
    </row>
    <row r="56" spans="2:13" x14ac:dyDescent="0.25">
      <c r="B56" s="19"/>
      <c r="C56" s="74">
        <v>52</v>
      </c>
      <c r="D56" s="75">
        <f>IF(('3 - Tabela Price'!H56*'0 - Informações do Contrato'!$D$30)&lt;0,0,('3 - Tabela Price'!H56*'0 - Informações do Contrato'!$D$30))</f>
        <v>6.390411099560228E-13</v>
      </c>
      <c r="E56" s="75">
        <f>IF(C56&gt;'0 - Informações do Contrato'!$D$31,0,'1 - Informações Básicas'!$D$7)</f>
        <v>0</v>
      </c>
      <c r="F56" s="80">
        <f>IF(D56&lt;0.000001,0,('1 - Informações Básicas'!$D$7*C56))</f>
        <v>0</v>
      </c>
      <c r="G56" s="76">
        <f>IF(F56=0,,'1 - Informações Básicas'!$D$5-'2 - Dados Financeiros'!F56)</f>
        <v>0</v>
      </c>
      <c r="H56" s="19"/>
      <c r="I56" s="19"/>
      <c r="J56" s="19"/>
      <c r="K56" s="19"/>
      <c r="L56" s="19"/>
      <c r="M56" s="19"/>
    </row>
    <row r="57" spans="2:13" x14ac:dyDescent="0.25">
      <c r="B57" s="19"/>
      <c r="C57" s="74">
        <v>53</v>
      </c>
      <c r="D57" s="75">
        <f>IF(('3 - Tabela Price'!H57*'0 - Informações do Contrato'!$D$30)&lt;0,0,('3 - Tabela Price'!H57*'0 - Informações do Contrato'!$D$30))</f>
        <v>6.4164464254082364E-13</v>
      </c>
      <c r="E57" s="75">
        <f>IF(C57&gt;'0 - Informações do Contrato'!$D$31,0,'1 - Informações Básicas'!$D$7)</f>
        <v>0</v>
      </c>
      <c r="F57" s="80">
        <f>IF(D57&lt;0.000001,0,('1 - Informações Básicas'!$D$7*C57))</f>
        <v>0</v>
      </c>
      <c r="G57" s="76">
        <f>IF(F57=0,,'1 - Informações Básicas'!$D$5-'2 - Dados Financeiros'!F57)</f>
        <v>0</v>
      </c>
      <c r="H57" s="19"/>
      <c r="I57" s="19"/>
      <c r="J57" s="19"/>
      <c r="K57" s="19"/>
      <c r="L57" s="19"/>
      <c r="M57" s="19"/>
    </row>
    <row r="58" spans="2:13" x14ac:dyDescent="0.25">
      <c r="B58" s="19"/>
      <c r="C58" s="74">
        <v>54</v>
      </c>
      <c r="D58" s="75">
        <f>IF(('3 - Tabela Price'!H58*'0 - Informações do Contrato'!$D$30)&lt;0,0,('3 - Tabela Price'!H58*'0 - Informações do Contrato'!$D$30))</f>
        <v>6.4425878223964974E-13</v>
      </c>
      <c r="E58" s="75">
        <f>IF(C58&gt;'0 - Informações do Contrato'!$D$31,0,'1 - Informações Básicas'!$D$7)</f>
        <v>0</v>
      </c>
      <c r="F58" s="80">
        <f>IF(D58&lt;0.000001,0,('1 - Informações Básicas'!$D$7*C58))</f>
        <v>0</v>
      </c>
      <c r="G58" s="76">
        <f>IF(F58=0,,'1 - Informações Básicas'!$D$5-'2 - Dados Financeiros'!F58)</f>
        <v>0</v>
      </c>
      <c r="H58" s="19"/>
      <c r="I58" s="19"/>
      <c r="J58" s="19"/>
      <c r="K58" s="19"/>
      <c r="L58" s="19"/>
      <c r="M58" s="19"/>
    </row>
    <row r="59" spans="2:13" x14ac:dyDescent="0.25">
      <c r="B59" s="19"/>
      <c r="C59" s="74">
        <v>55</v>
      </c>
      <c r="D59" s="75">
        <f>IF(('3 - Tabela Price'!H59*'0 - Informações do Contrato'!$D$30)&lt;0,0,('3 - Tabela Price'!H59*'0 - Informações do Contrato'!$D$30))</f>
        <v>6.4688357226719671E-13</v>
      </c>
      <c r="E59" s="75">
        <f>IF(C59&gt;'0 - Informações do Contrato'!$D$31,0,'1 - Informações Básicas'!$D$7)</f>
        <v>0</v>
      </c>
      <c r="F59" s="80">
        <f>IF(D59&lt;0.000001,0,('1 - Informações Básicas'!$D$7*C59))</f>
        <v>0</v>
      </c>
      <c r="G59" s="76">
        <f>IF(F59=0,,'1 - Informações Básicas'!$D$5-'2 - Dados Financeiros'!F59)</f>
        <v>0</v>
      </c>
      <c r="H59" s="19"/>
      <c r="I59" s="19"/>
      <c r="J59" s="19"/>
      <c r="K59" s="19"/>
      <c r="L59" s="19"/>
      <c r="M59" s="19"/>
    </row>
    <row r="60" spans="2:13" x14ac:dyDescent="0.25">
      <c r="B60" s="19"/>
      <c r="C60" s="74">
        <v>56</v>
      </c>
      <c r="D60" s="75">
        <f>IF(('3 - Tabela Price'!H60*'0 - Informações do Contrato'!$D$30)&lt;0,0,('3 - Tabela Price'!H60*'0 - Informações do Contrato'!$D$30))</f>
        <v>6.4951905601422192E-13</v>
      </c>
      <c r="E60" s="75">
        <f>IF(C60&gt;'0 - Informações do Contrato'!$D$31,0,'1 - Informações Básicas'!$D$7)</f>
        <v>0</v>
      </c>
      <c r="F60" s="80">
        <f>IF(D60&lt;0.000001,0,('1 - Informações Básicas'!$D$7*C60))</f>
        <v>0</v>
      </c>
      <c r="G60" s="76">
        <f>IF(F60=0,,'1 - Informações Básicas'!$D$5-'2 - Dados Financeiros'!F60)</f>
        <v>0</v>
      </c>
      <c r="H60" s="19"/>
      <c r="I60" s="19"/>
      <c r="J60" s="19"/>
      <c r="K60" s="19"/>
      <c r="L60" s="19"/>
      <c r="M60" s="19"/>
    </row>
    <row r="61" spans="2:13" x14ac:dyDescent="0.25">
      <c r="B61" s="19"/>
      <c r="C61" s="74">
        <v>57</v>
      </c>
      <c r="D61" s="75">
        <f>IF(('3 - Tabela Price'!H61*'0 - Informações do Contrato'!$D$30)&lt;0,0,('3 - Tabela Price'!H61*'0 - Informações do Contrato'!$D$30))</f>
        <v>6.5216527704826231E-13</v>
      </c>
      <c r="E61" s="75">
        <f>IF(C61&gt;'0 - Informações do Contrato'!$D$31,0,'1 - Informações Básicas'!$D$7)</f>
        <v>0</v>
      </c>
      <c r="F61" s="80">
        <f>IF(D61&lt;0.000001,0,('1 - Informações Básicas'!$D$7*C61))</f>
        <v>0</v>
      </c>
      <c r="G61" s="76">
        <f>IF(F61=0,,'1 - Informações Básicas'!$D$5-'2 - Dados Financeiros'!F61)</f>
        <v>0</v>
      </c>
      <c r="H61" s="19"/>
      <c r="I61" s="19"/>
      <c r="J61" s="19"/>
      <c r="K61" s="19"/>
      <c r="L61" s="19"/>
      <c r="M61" s="19"/>
    </row>
    <row r="62" spans="2:13" x14ac:dyDescent="0.25">
      <c r="B62" s="19"/>
      <c r="C62" s="74">
        <v>58</v>
      </c>
      <c r="D62" s="75">
        <f>IF(('3 - Tabela Price'!H62*'0 - Informações do Contrato'!$D$30)&lt;0,0,('3 - Tabela Price'!H62*'0 - Informações do Contrato'!$D$30))</f>
        <v>6.5482227911435429E-13</v>
      </c>
      <c r="E62" s="75">
        <f>IF(C62&gt;'0 - Informações do Contrato'!$D$31,0,'1 - Informações Básicas'!$D$7)</f>
        <v>0</v>
      </c>
      <c r="F62" s="80">
        <f>IF(D62&lt;0.000001,0,('1 - Informações Básicas'!$D$7*C62))</f>
        <v>0</v>
      </c>
      <c r="G62" s="76">
        <f>IF(F62=0,,'1 - Informações Básicas'!$D$5-'2 - Dados Financeiros'!F62)</f>
        <v>0</v>
      </c>
      <c r="H62" s="19"/>
      <c r="I62" s="19"/>
      <c r="J62" s="19"/>
      <c r="K62" s="19"/>
      <c r="L62" s="19"/>
      <c r="M62" s="19"/>
    </row>
    <row r="63" spans="2:13" x14ac:dyDescent="0.25">
      <c r="B63" s="19"/>
      <c r="C63" s="74">
        <v>59</v>
      </c>
      <c r="D63" s="75">
        <f>IF(('3 - Tabela Price'!H63*'0 - Informações do Contrato'!$D$30)&lt;0,0,('3 - Tabela Price'!H63*'0 - Informações do Contrato'!$D$30))</f>
        <v>6.5749010613575691E-13</v>
      </c>
      <c r="E63" s="75">
        <f>IF(C63&gt;'0 - Informações do Contrato'!$D$31,0,'1 - Informações Básicas'!$D$7)</f>
        <v>0</v>
      </c>
      <c r="F63" s="80">
        <f>IF(D63&lt;0.000001,0,('1 - Informações Básicas'!$D$7*C63))</f>
        <v>0</v>
      </c>
      <c r="G63" s="76">
        <f>IF(F63=0,,'1 - Informações Básicas'!$D$5-'2 - Dados Financeiros'!F63)</f>
        <v>0</v>
      </c>
      <c r="H63" s="19"/>
      <c r="I63" s="19"/>
      <c r="J63" s="19"/>
      <c r="K63" s="19"/>
      <c r="L63" s="19"/>
      <c r="M63" s="19"/>
    </row>
    <row r="64" spans="2:13" x14ac:dyDescent="0.25">
      <c r="B64" s="19"/>
      <c r="C64" s="74">
        <v>60</v>
      </c>
      <c r="D64" s="75">
        <f>IF(('3 - Tabela Price'!H64*'0 - Informações do Contrato'!$D$30)&lt;0,0,('3 - Tabela Price'!H64*'0 - Informações do Contrato'!$D$30))</f>
        <v>6.6016880221467806E-13</v>
      </c>
      <c r="E64" s="75">
        <f>IF(C64&gt;'0 - Informações do Contrato'!$D$31,0,'1 - Informações Básicas'!$D$7)</f>
        <v>0</v>
      </c>
      <c r="F64" s="80">
        <f>IF(D64&lt;0.000001,0,('1 - Informações Básicas'!$D$7*C64))</f>
        <v>0</v>
      </c>
      <c r="G64" s="76">
        <f>IF(F64=0,,'1 - Informações Básicas'!$D$5-'2 - Dados Financeiros'!F64)</f>
        <v>0</v>
      </c>
      <c r="H64" s="19"/>
      <c r="I64" s="19"/>
      <c r="J64" s="19"/>
      <c r="K64" s="19"/>
      <c r="L64" s="19"/>
      <c r="M64" s="19"/>
    </row>
    <row r="65" spans="2:13" x14ac:dyDescent="0.25">
      <c r="B65" s="19"/>
      <c r="C65" s="98">
        <v>61</v>
      </c>
      <c r="D65" s="99">
        <f>IF(('3 - Tabela Price'!H65*'0 - Informações do Contrato'!$D$30)&lt;0,0,('3 - Tabela Price'!H65*'0 - Informações do Contrato'!$D$30))</f>
        <v>6.628584116330035E-13</v>
      </c>
      <c r="E65" s="99">
        <f>IF(C65&gt;'0 - Informações do Contrato'!$D$31,0,'1 - Informações Básicas'!$D$7)</f>
        <v>0</v>
      </c>
      <c r="F65" s="105">
        <f>IF(D65&lt;0.000001,0,('1 - Informações Básicas'!$D$7*C65))</f>
        <v>0</v>
      </c>
      <c r="G65" s="100">
        <f>IF(F65=0,,'1 - Informações Básicas'!$D$5-'2 - Dados Financeiros'!F65)</f>
        <v>0</v>
      </c>
      <c r="H65" s="19"/>
      <c r="I65" s="19"/>
      <c r="J65" s="19"/>
      <c r="K65" s="19"/>
      <c r="L65" s="19"/>
      <c r="M65" s="19"/>
    </row>
    <row r="66" spans="2:13" x14ac:dyDescent="0.25">
      <c r="B66" s="19"/>
      <c r="C66" s="98">
        <v>62</v>
      </c>
      <c r="D66" s="99">
        <f>IF(('3 - Tabela Price'!H66*'0 - Informações do Contrato'!$D$30)&lt;0,0,('3 - Tabela Price'!H66*'0 - Informações do Contrato'!$D$30))</f>
        <v>6.6555897885302886E-13</v>
      </c>
      <c r="E66" s="99">
        <f>IF(C66&gt;'0 - Informações do Contrato'!$D$31,0,'1 - Informações Básicas'!$D$7)</f>
        <v>0</v>
      </c>
      <c r="F66" s="105">
        <f>IF(D66&lt;0.000001,0,('1 - Informações Básicas'!$D$7*C66))</f>
        <v>0</v>
      </c>
      <c r="G66" s="100">
        <f>IF(F66=0,,'1 - Informações Básicas'!$D$5-'2 - Dados Financeiros'!F66)</f>
        <v>0</v>
      </c>
      <c r="H66" s="19"/>
      <c r="I66" s="19"/>
      <c r="J66" s="19"/>
      <c r="K66" s="19"/>
      <c r="L66" s="19"/>
      <c r="M66" s="19"/>
    </row>
    <row r="67" spans="2:13" x14ac:dyDescent="0.25">
      <c r="B67" s="19"/>
      <c r="C67" s="98">
        <v>63</v>
      </c>
      <c r="D67" s="99">
        <f>IF(('3 - Tabela Price'!H67*'0 - Informações do Contrato'!$D$30)&lt;0,0,('3 - Tabela Price'!H67*'0 - Informações do Contrato'!$D$30))</f>
        <v>6.6827054851819474E-13</v>
      </c>
      <c r="E67" s="99">
        <f>IF(C67&gt;'0 - Informações do Contrato'!$D$31,0,'1 - Informações Básicas'!$D$7)</f>
        <v>0</v>
      </c>
      <c r="F67" s="105">
        <f>IF(D67&lt;0.000001,0,('1 - Informações Básicas'!$D$7*C67))</f>
        <v>0</v>
      </c>
      <c r="G67" s="100">
        <f>IF(F67=0,,'1 - Informações Básicas'!$D$5-'2 - Dados Financeiros'!F67)</f>
        <v>0</v>
      </c>
      <c r="H67" s="19"/>
      <c r="I67" s="19"/>
      <c r="J67" s="19"/>
      <c r="K67" s="19"/>
      <c r="L67" s="19"/>
      <c r="M67" s="19"/>
    </row>
    <row r="68" spans="2:13" x14ac:dyDescent="0.25">
      <c r="B68" s="19"/>
      <c r="C68" s="98">
        <v>64</v>
      </c>
      <c r="D68" s="99">
        <f>IF(('3 - Tabela Price'!H68*'0 - Informações do Contrato'!$D$30)&lt;0,0,('3 - Tabela Price'!H68*'0 - Informações do Contrato'!$D$30))</f>
        <v>6.7099316545382457E-13</v>
      </c>
      <c r="E68" s="99">
        <f>IF(C68&gt;'0 - Informações do Contrato'!$D$31,0,'1 - Informações Básicas'!$D$7)</f>
        <v>0</v>
      </c>
      <c r="F68" s="105">
        <f>IF(D68&lt;0.000001,0,('1 - Informações Básicas'!$D$7*C68))</f>
        <v>0</v>
      </c>
      <c r="G68" s="100">
        <f>IF(F68=0,,'1 - Informações Básicas'!$D$5-'2 - Dados Financeiros'!F68)</f>
        <v>0</v>
      </c>
      <c r="H68" s="19"/>
      <c r="I68" s="19"/>
      <c r="J68" s="19"/>
      <c r="K68" s="19"/>
      <c r="L68" s="19"/>
      <c r="M68" s="19"/>
    </row>
    <row r="69" spans="2:13" x14ac:dyDescent="0.25">
      <c r="B69" s="19"/>
      <c r="C69" s="98">
        <v>65</v>
      </c>
      <c r="D69" s="99">
        <f>IF(('3 - Tabela Price'!H69*'0 - Informações do Contrato'!$D$30)&lt;0,0,('3 - Tabela Price'!H69*'0 - Informações do Contrato'!$D$30))</f>
        <v>6.7372687466786549E-13</v>
      </c>
      <c r="E69" s="99">
        <f>IF(C69&gt;'0 - Informações do Contrato'!$D$31,0,'1 - Informações Básicas'!$D$7)</f>
        <v>0</v>
      </c>
      <c r="F69" s="105">
        <f>IF(D69&lt;0.000001,0,('1 - Informações Básicas'!$D$7*C69))</f>
        <v>0</v>
      </c>
      <c r="G69" s="100">
        <f>IF(F69=0,,'1 - Informações Básicas'!$D$5-'2 - Dados Financeiros'!F69)</f>
        <v>0</v>
      </c>
      <c r="H69" s="19"/>
      <c r="I69" s="19"/>
      <c r="J69" s="19"/>
      <c r="K69" s="19"/>
      <c r="L69" s="19"/>
      <c r="M69" s="19"/>
    </row>
    <row r="70" spans="2:13" x14ac:dyDescent="0.25">
      <c r="B70" s="19"/>
      <c r="C70" s="98">
        <v>66</v>
      </c>
      <c r="D70" s="99">
        <f>IF(('3 - Tabela Price'!H70*'0 - Informações do Contrato'!$D$30)&lt;0,0,('3 - Tabela Price'!H70*'0 - Informações do Contrato'!$D$30))</f>
        <v>6.764717213516329E-13</v>
      </c>
      <c r="E70" s="99">
        <f>IF(C70&gt;'0 - Informações do Contrato'!$D$31,0,'1 - Informações Básicas'!$D$7)</f>
        <v>0</v>
      </c>
      <c r="F70" s="105">
        <f>IF(D70&lt;0.000001,0,('1 - Informações Básicas'!$D$7*C70))</f>
        <v>0</v>
      </c>
      <c r="G70" s="100">
        <f>IF(F70=0,,'1 - Informações Básicas'!$D$5-'2 - Dados Financeiros'!F70)</f>
        <v>0</v>
      </c>
      <c r="H70" s="19"/>
      <c r="I70" s="19"/>
      <c r="J70" s="19"/>
      <c r="K70" s="19"/>
      <c r="L70" s="19"/>
      <c r="M70" s="19"/>
    </row>
    <row r="71" spans="2:13" x14ac:dyDescent="0.25">
      <c r="B71" s="19"/>
      <c r="C71" s="98">
        <v>67</v>
      </c>
      <c r="D71" s="99">
        <f>IF(('3 - Tabela Price'!H71*'0 - Informações do Contrato'!$D$30)&lt;0,0,('3 - Tabela Price'!H71*'0 - Informações do Contrato'!$D$30))</f>
        <v>6.7922775088055723E-13</v>
      </c>
      <c r="E71" s="99">
        <f>IF(C71&gt;'0 - Informações do Contrato'!$D$31,0,'1 - Informações Básicas'!$D$7)</f>
        <v>0</v>
      </c>
      <c r="F71" s="105">
        <f>IF(D71&lt;0.000001,0,('1 - Informações Básicas'!$D$7*C71))</f>
        <v>0</v>
      </c>
      <c r="G71" s="100">
        <f>IF(F71=0,,'1 - Informações Básicas'!$D$5-'2 - Dados Financeiros'!F71)</f>
        <v>0</v>
      </c>
      <c r="H71" s="19"/>
      <c r="I71" s="19"/>
      <c r="J71" s="19"/>
      <c r="K71" s="19"/>
      <c r="L71" s="19"/>
      <c r="M71" s="19"/>
    </row>
    <row r="72" spans="2:13" x14ac:dyDescent="0.25">
      <c r="B72" s="19"/>
      <c r="C72" s="98">
        <v>68</v>
      </c>
      <c r="D72" s="99">
        <f>IF(('3 - Tabela Price'!H72*'0 - Informações do Contrato'!$D$30)&lt;0,0,('3 - Tabela Price'!H72*'0 - Informações do Contrato'!$D$30))</f>
        <v>6.8199500881493367E-13</v>
      </c>
      <c r="E72" s="99">
        <f>IF(C72&gt;'0 - Informações do Contrato'!$D$31,0,'1 - Informações Básicas'!$D$7)</f>
        <v>0</v>
      </c>
      <c r="F72" s="105">
        <f>IF(D72&lt;0.000001,0,('1 - Informações Básicas'!$D$7*C72))</f>
        <v>0</v>
      </c>
      <c r="G72" s="100">
        <f>IF(F72=0,,'1 - Informações Básicas'!$D$5-'2 - Dados Financeiros'!F72)</f>
        <v>0</v>
      </c>
      <c r="H72" s="19"/>
      <c r="I72" s="19"/>
      <c r="J72" s="19"/>
      <c r="K72" s="19"/>
      <c r="L72" s="19"/>
      <c r="M72" s="19"/>
    </row>
    <row r="73" spans="2:13" x14ac:dyDescent="0.25">
      <c r="B73" s="19"/>
      <c r="C73" s="98">
        <v>69</v>
      </c>
      <c r="D73" s="99">
        <f>IF(('3 - Tabela Price'!H73*'0 - Informações do Contrato'!$D$30)&lt;0,0,('3 - Tabela Price'!H73*'0 - Informações do Contrato'!$D$30))</f>
        <v>6.8477354090067606E-13</v>
      </c>
      <c r="E73" s="99">
        <f>IF(C73&gt;'0 - Informações do Contrato'!$D$31,0,'1 - Informações Básicas'!$D$7)</f>
        <v>0</v>
      </c>
      <c r="F73" s="105">
        <f>IF(D73&lt;0.000001,0,('1 - Informações Básicas'!$D$7*C73))</f>
        <v>0</v>
      </c>
      <c r="G73" s="100">
        <f>IF(F73=0,,'1 - Informações Básicas'!$D$5-'2 - Dados Financeiros'!F73)</f>
        <v>0</v>
      </c>
      <c r="H73" s="19"/>
      <c r="I73" s="19"/>
      <c r="J73" s="19"/>
      <c r="K73" s="19"/>
      <c r="L73" s="19"/>
      <c r="M73" s="19"/>
    </row>
    <row r="74" spans="2:13" x14ac:dyDescent="0.25">
      <c r="B74" s="19"/>
      <c r="C74" s="98">
        <v>70</v>
      </c>
      <c r="D74" s="99">
        <f>IF(('3 - Tabela Price'!H74*'0 - Informações do Contrato'!$D$30)&lt;0,0,('3 - Tabela Price'!H74*'0 - Informações do Contrato'!$D$30))</f>
        <v>6.8756339307007257E-13</v>
      </c>
      <c r="E74" s="99">
        <f>IF(C74&gt;'0 - Informações do Contrato'!$D$31,0,'1 - Informações Básicas'!$D$7)</f>
        <v>0</v>
      </c>
      <c r="F74" s="105">
        <f>IF(D74&lt;0.000001,0,('1 - Informações Básicas'!$D$7*C74))</f>
        <v>0</v>
      </c>
      <c r="G74" s="100">
        <f>IF(F74=0,,'1 - Informações Básicas'!$D$5-'2 - Dados Financeiros'!F74)</f>
        <v>0</v>
      </c>
      <c r="H74" s="19"/>
      <c r="I74" s="19"/>
      <c r="J74" s="19"/>
      <c r="K74" s="19"/>
      <c r="L74" s="19"/>
      <c r="M74" s="19"/>
    </row>
    <row r="75" spans="2:13" x14ac:dyDescent="0.25">
      <c r="B75" s="19"/>
      <c r="C75" s="98">
        <v>71</v>
      </c>
      <c r="D75" s="99">
        <f>IF(('3 - Tabela Price'!H75*'0 - Informações do Contrato'!$D$30)&lt;0,0,('3 - Tabela Price'!H75*'0 - Informações do Contrato'!$D$30))</f>
        <v>6.9036461144254535E-13</v>
      </c>
      <c r="E75" s="99">
        <f>IF(C75&gt;'0 - Informações do Contrato'!$D$31,0,'1 - Informações Básicas'!$D$7)</f>
        <v>0</v>
      </c>
      <c r="F75" s="105">
        <f>IF(D75&lt;0.000001,0,('1 - Informações Básicas'!$D$7*C75))</f>
        <v>0</v>
      </c>
      <c r="G75" s="100">
        <f>IF(F75=0,,'1 - Informações Básicas'!$D$5-'2 - Dados Financeiros'!F75)</f>
        <v>0</v>
      </c>
      <c r="H75" s="19"/>
      <c r="I75" s="19"/>
      <c r="J75" s="19"/>
      <c r="K75" s="19"/>
      <c r="L75" s="19"/>
      <c r="M75" s="19"/>
    </row>
    <row r="76" spans="2:13" x14ac:dyDescent="0.25">
      <c r="B76" s="19"/>
      <c r="C76" s="98">
        <v>72</v>
      </c>
      <c r="D76" s="99">
        <f>IF(('3 - Tabela Price'!H76*'0 - Informações do Contrato'!$D$30)&lt;0,0,('3 - Tabela Price'!H76*'0 - Informações do Contrato'!$D$30))</f>
        <v>6.9317724232541253E-13</v>
      </c>
      <c r="E76" s="99">
        <f>IF(C76&gt;'0 - Informações do Contrato'!$D$31,0,'1 - Informações Básicas'!$D$7)</f>
        <v>0</v>
      </c>
      <c r="F76" s="105">
        <f>IF(D76&lt;0.000001,0,('1 - Informações Básicas'!$D$7*C76))</f>
        <v>0</v>
      </c>
      <c r="G76" s="100">
        <f>IF(F76=0,,'1 - Informações Básicas'!$D$5-'2 - Dados Financeiros'!F76)</f>
        <v>0</v>
      </c>
      <c r="H76" s="19"/>
      <c r="I76" s="19"/>
      <c r="J76" s="19"/>
      <c r="K76" s="19"/>
      <c r="L76" s="19"/>
      <c r="M76" s="19"/>
    </row>
    <row r="77" spans="2:13" x14ac:dyDescent="0.25">
      <c r="B77" s="19"/>
      <c r="C77" s="74">
        <v>73</v>
      </c>
      <c r="D77" s="75">
        <f>IF(('3 - Tabela Price'!H77*'0 - Informações do Contrato'!$D$30)&lt;0,0,('3 - Tabela Price'!H77*'0 - Informações do Contrato'!$D$30))</f>
        <v>6.9600133221465438E-13</v>
      </c>
      <c r="E77" s="75">
        <f>IF(C77&gt;'0 - Informações do Contrato'!$D$31,0,'1 - Informações Básicas'!$D$7)</f>
        <v>0</v>
      </c>
      <c r="F77" s="80">
        <f>IF(D77&lt;0.000001,0,('1 - Informações Básicas'!$D$7*C77))</f>
        <v>0</v>
      </c>
      <c r="G77" s="76">
        <f>IF(F77=0,,'1 - Informações Básicas'!$D$5-'2 - Dados Financeiros'!F77)</f>
        <v>0</v>
      </c>
      <c r="H77" s="19"/>
      <c r="I77" s="19"/>
      <c r="J77" s="19"/>
      <c r="K77" s="19"/>
      <c r="L77" s="19"/>
      <c r="M77" s="19"/>
    </row>
    <row r="78" spans="2:13" x14ac:dyDescent="0.25">
      <c r="B78" s="19"/>
      <c r="C78" s="74">
        <v>74</v>
      </c>
      <c r="D78" s="75">
        <f>IF(('3 - Tabela Price'!H78*'0 - Informações do Contrato'!$D$30)&lt;0,0,('3 - Tabela Price'!H78*'0 - Informações do Contrato'!$D$30))</f>
        <v>6.9883692779568096E-13</v>
      </c>
      <c r="E78" s="75">
        <f>IF(C78&gt;'0 - Informações do Contrato'!$D$31,0,'1 - Informações Básicas'!$D$7)</f>
        <v>0</v>
      </c>
      <c r="F78" s="80">
        <f>IF(D78&lt;0.000001,0,('1 - Informações Básicas'!$D$7*C78))</f>
        <v>0</v>
      </c>
      <c r="G78" s="76">
        <f>IF(F78=0,,'1 - Informações Básicas'!$D$5-'2 - Dados Financeiros'!F78)</f>
        <v>0</v>
      </c>
      <c r="H78" s="19"/>
      <c r="I78" s="19"/>
      <c r="J78" s="19"/>
      <c r="K78" s="19"/>
      <c r="L78" s="19"/>
      <c r="M78" s="19"/>
    </row>
    <row r="79" spans="2:13" x14ac:dyDescent="0.25">
      <c r="B79" s="19"/>
      <c r="C79" s="74">
        <v>75</v>
      </c>
      <c r="D79" s="75">
        <f>IF(('3 - Tabela Price'!H79*'0 - Informações do Contrato'!$D$30)&lt;0,0,('3 - Tabela Price'!H79*'0 - Informações do Contrato'!$D$30))</f>
        <v>7.0168407594410512E-13</v>
      </c>
      <c r="E79" s="75">
        <f>IF(C79&gt;'0 - Informações do Contrato'!$D$31,0,'1 - Informações Básicas'!$D$7)</f>
        <v>0</v>
      </c>
      <c r="F79" s="80">
        <f>IF(D79&lt;0.000001,0,('1 - Informações Básicas'!$D$7*C79))</f>
        <v>0</v>
      </c>
      <c r="G79" s="76">
        <f>IF(F79=0,,'1 - Informações Básicas'!$D$5-'2 - Dados Financeiros'!F79)</f>
        <v>0</v>
      </c>
      <c r="H79" s="19"/>
      <c r="I79" s="19"/>
      <c r="J79" s="19"/>
      <c r="K79" s="19"/>
      <c r="L79" s="19"/>
      <c r="M79" s="19"/>
    </row>
    <row r="80" spans="2:13" x14ac:dyDescent="0.25">
      <c r="B80" s="19"/>
      <c r="C80" s="74">
        <v>76</v>
      </c>
      <c r="D80" s="75">
        <f>IF(('3 - Tabela Price'!H80*'0 - Informações do Contrato'!$D$30)&lt;0,0,('3 - Tabela Price'!H80*'0 - Informações do Contrato'!$D$30))</f>
        <v>7.0454282372651633E-13</v>
      </c>
      <c r="E80" s="75">
        <f>IF(C80&gt;'0 - Informações do Contrato'!$D$31,0,'1 - Informações Básicas'!$D$7)</f>
        <v>0</v>
      </c>
      <c r="F80" s="80">
        <f>IF(D80&lt;0.000001,0,('1 - Informações Básicas'!$D$7*C80))</f>
        <v>0</v>
      </c>
      <c r="G80" s="76">
        <f>IF(F80=0,,'1 - Informações Básicas'!$D$5-'2 - Dados Financeiros'!F80)</f>
        <v>0</v>
      </c>
      <c r="H80" s="19"/>
      <c r="I80" s="19"/>
      <c r="J80" s="19"/>
      <c r="K80" s="19"/>
      <c r="L80" s="19"/>
      <c r="M80" s="19"/>
    </row>
    <row r="81" spans="2:13" x14ac:dyDescent="0.25">
      <c r="B81" s="19"/>
      <c r="C81" s="74">
        <v>77</v>
      </c>
      <c r="D81" s="75">
        <f>IF(('3 - Tabela Price'!H81*'0 - Informações do Contrato'!$D$30)&lt;0,0,('3 - Tabela Price'!H81*'0 - Informações do Contrato'!$D$30))</f>
        <v>7.0741321840125931E-13</v>
      </c>
      <c r="E81" s="75">
        <f>IF(C81&gt;'0 - Informações do Contrato'!$D$31,0,'1 - Informações Básicas'!$D$7)</f>
        <v>0</v>
      </c>
      <c r="F81" s="80">
        <f>IF(D81&lt;0.000001,0,('1 - Informações Básicas'!$D$7*C81))</f>
        <v>0</v>
      </c>
      <c r="G81" s="76">
        <f>IF(F81=0,,'1 - Informações Básicas'!$D$5-'2 - Dados Financeiros'!F81)</f>
        <v>0</v>
      </c>
      <c r="H81" s="19"/>
      <c r="I81" s="19"/>
      <c r="J81" s="19"/>
      <c r="K81" s="19"/>
      <c r="L81" s="19"/>
      <c r="M81" s="19"/>
    </row>
    <row r="82" spans="2:13" x14ac:dyDescent="0.25">
      <c r="B82" s="19"/>
      <c r="C82" s="74">
        <v>78</v>
      </c>
      <c r="D82" s="75">
        <f>IF(('3 - Tabela Price'!H82*'0 - Informações do Contrato'!$D$30)&lt;0,0,('3 - Tabela Price'!H82*'0 - Informações do Contrato'!$D$30))</f>
        <v>7.1029530741921508E-13</v>
      </c>
      <c r="E82" s="75">
        <f>IF(C82&gt;'0 - Informações do Contrato'!$D$31,0,'1 - Informações Básicas'!$D$7)</f>
        <v>0</v>
      </c>
      <c r="F82" s="80">
        <f>IF(D82&lt;0.000001,0,('1 - Informações Básicas'!$D$7*C82))</f>
        <v>0</v>
      </c>
      <c r="G82" s="76">
        <f>IF(F82=0,,'1 - Informações Básicas'!$D$5-'2 - Dados Financeiros'!F82)</f>
        <v>0</v>
      </c>
      <c r="H82" s="19"/>
      <c r="I82" s="19"/>
      <c r="J82" s="19"/>
      <c r="K82" s="19"/>
      <c r="L82" s="19"/>
      <c r="M82" s="19"/>
    </row>
    <row r="83" spans="2:13" x14ac:dyDescent="0.25">
      <c r="B83" s="19"/>
      <c r="C83" s="74">
        <v>79</v>
      </c>
      <c r="D83" s="75">
        <f>IF(('3 - Tabela Price'!H83*'0 - Informações do Contrato'!$D$30)&lt;0,0,('3 - Tabela Price'!H83*'0 - Informações do Contrato'!$D$30))</f>
        <v>7.1318913842458549E-13</v>
      </c>
      <c r="E83" s="75">
        <f>IF(C83&gt;'0 - Informações do Contrato'!$D$31,0,'1 - Informações Básicas'!$D$7)</f>
        <v>0</v>
      </c>
      <c r="F83" s="80">
        <f>IF(D83&lt;0.000001,0,('1 - Informações Básicas'!$D$7*C83))</f>
        <v>0</v>
      </c>
      <c r="G83" s="76">
        <f>IF(F83=0,,'1 - Informações Básicas'!$D$5-'2 - Dados Financeiros'!F83)</f>
        <v>0</v>
      </c>
      <c r="H83" s="19"/>
      <c r="I83" s="19"/>
      <c r="J83" s="19"/>
      <c r="K83" s="19"/>
      <c r="L83" s="19"/>
      <c r="M83" s="19"/>
    </row>
    <row r="84" spans="2:13" x14ac:dyDescent="0.25">
      <c r="B84" s="19"/>
      <c r="C84" s="74">
        <v>80</v>
      </c>
      <c r="D84" s="75">
        <f>IF(('3 - Tabela Price'!H84*'0 - Informações do Contrato'!$D$30)&lt;0,0,('3 - Tabela Price'!H84*'0 - Informações do Contrato'!$D$30))</f>
        <v>7.1609475925568076E-13</v>
      </c>
      <c r="E84" s="75">
        <f>IF(C84&gt;'0 - Informações do Contrato'!$D$31,0,'1 - Informações Básicas'!$D$7)</f>
        <v>0</v>
      </c>
      <c r="F84" s="80">
        <f>IF(D84&lt;0.000001,0,('1 - Informações Básicas'!$D$7*C84))</f>
        <v>0</v>
      </c>
      <c r="G84" s="76">
        <f>IF(F84=0,,'1 - Informações Básicas'!$D$5-'2 - Dados Financeiros'!F84)</f>
        <v>0</v>
      </c>
      <c r="H84" s="19"/>
      <c r="I84" s="19"/>
      <c r="J84" s="19"/>
      <c r="K84" s="19"/>
      <c r="L84" s="19"/>
      <c r="M84" s="19"/>
    </row>
    <row r="85" spans="2:13" x14ac:dyDescent="0.25">
      <c r="B85" s="19"/>
      <c r="C85" s="74">
        <v>81</v>
      </c>
      <c r="D85" s="75">
        <f>IF(('3 - Tabela Price'!H85*'0 - Informações do Contrato'!$D$30)&lt;0,0,('3 - Tabela Price'!H85*'0 - Informações do Contrato'!$D$30))</f>
        <v>7.1901221794571029E-13</v>
      </c>
      <c r="E85" s="75">
        <f>IF(C85&gt;'0 - Informações do Contrato'!$D$31,0,'1 - Informações Básicas'!$D$7)</f>
        <v>0</v>
      </c>
      <c r="F85" s="80">
        <f>IF(D85&lt;0.000001,0,('1 - Informações Básicas'!$D$7*C85))</f>
        <v>0</v>
      </c>
      <c r="G85" s="76">
        <f>IF(F85=0,,'1 - Informações Básicas'!$D$5-'2 - Dados Financeiros'!F85)</f>
        <v>0</v>
      </c>
      <c r="H85" s="19"/>
      <c r="I85" s="19"/>
      <c r="J85" s="19"/>
      <c r="K85" s="19"/>
      <c r="L85" s="19"/>
      <c r="M85" s="19"/>
    </row>
    <row r="86" spans="2:13" x14ac:dyDescent="0.25">
      <c r="B86" s="19"/>
      <c r="C86" s="74">
        <v>82</v>
      </c>
      <c r="D86" s="75">
        <f>IF(('3 - Tabela Price'!H86*'0 - Informações do Contrato'!$D$30)&lt;0,0,('3 - Tabela Price'!H86*'0 - Informações do Contrato'!$D$30))</f>
        <v>7.219415627235766E-13</v>
      </c>
      <c r="E86" s="75">
        <f>IF(C86&gt;'0 - Informações do Contrato'!$D$31,0,'1 - Informações Básicas'!$D$7)</f>
        <v>0</v>
      </c>
      <c r="F86" s="80">
        <f>IF(D86&lt;0.000001,0,('1 - Informações Básicas'!$D$7*C86))</f>
        <v>0</v>
      </c>
      <c r="G86" s="76">
        <f>IF(F86=0,,'1 - Informações Básicas'!$D$5-'2 - Dados Financeiros'!F86)</f>
        <v>0</v>
      </c>
      <c r="H86" s="19"/>
      <c r="I86" s="19"/>
      <c r="J86" s="19"/>
      <c r="K86" s="19"/>
      <c r="L86" s="19"/>
      <c r="M86" s="19"/>
    </row>
    <row r="87" spans="2:13" x14ac:dyDescent="0.25">
      <c r="B87" s="19"/>
      <c r="C87" s="74">
        <v>83</v>
      </c>
      <c r="D87" s="75">
        <f>IF(('3 - Tabela Price'!H87*'0 - Informações do Contrato'!$D$30)&lt;0,0,('3 - Tabela Price'!H87*'0 - Informações do Contrato'!$D$30))</f>
        <v>7.2488284201467298E-13</v>
      </c>
      <c r="E87" s="75">
        <f>IF(C87&gt;'0 - Informações do Contrato'!$D$31,0,'1 - Informações Básicas'!$D$7)</f>
        <v>0</v>
      </c>
      <c r="F87" s="80">
        <f>IF(D87&lt;0.000001,0,('1 - Informações Básicas'!$D$7*C87))</f>
        <v>0</v>
      </c>
      <c r="G87" s="76">
        <f>IF(F87=0,,'1 - Informações Básicas'!$D$5-'2 - Dados Financeiros'!F87)</f>
        <v>0</v>
      </c>
      <c r="H87" s="19"/>
      <c r="I87" s="19"/>
      <c r="J87" s="19"/>
      <c r="K87" s="19"/>
      <c r="L87" s="19"/>
      <c r="M87" s="19"/>
    </row>
    <row r="88" spans="2:13" x14ac:dyDescent="0.25">
      <c r="B88" s="19"/>
      <c r="C88" s="74">
        <v>84</v>
      </c>
      <c r="D88" s="75">
        <f>IF(('3 - Tabela Price'!H88*'0 - Informações do Contrato'!$D$30)&lt;0,0,('3 - Tabela Price'!H88*'0 - Informações do Contrato'!$D$30))</f>
        <v>7.2783610444168355E-13</v>
      </c>
      <c r="E88" s="75">
        <f>IF(C88&gt;'0 - Informações do Contrato'!$D$31,0,'1 - Informações Básicas'!$D$7)</f>
        <v>0</v>
      </c>
      <c r="F88" s="80">
        <f>IF(D88&lt;0.000001,0,('1 - Informações Básicas'!$D$7*C88))</f>
        <v>0</v>
      </c>
      <c r="G88" s="76">
        <f>IF(F88=0,,'1 - Informações Básicas'!$D$5-'2 - Dados Financeiros'!F88)</f>
        <v>0</v>
      </c>
      <c r="H88" s="19"/>
      <c r="I88" s="19"/>
      <c r="J88" s="19"/>
      <c r="K88" s="19"/>
      <c r="L88" s="19"/>
      <c r="M88" s="19"/>
    </row>
    <row r="89" spans="2:13" x14ac:dyDescent="0.25">
      <c r="B89" s="19"/>
      <c r="C89" s="98">
        <v>85</v>
      </c>
      <c r="D89" s="99">
        <f>IF(('3 - Tabela Price'!H89*'0 - Informações do Contrato'!$D$30)&lt;0,0,('3 - Tabela Price'!H89*'0 - Informações do Contrato'!$D$30))</f>
        <v>7.3080139882538735E-13</v>
      </c>
      <c r="E89" s="99">
        <f>IF(C89&gt;'0 - Informações do Contrato'!$D$31,0,'1 - Informações Básicas'!$D$7)</f>
        <v>0</v>
      </c>
      <c r="F89" s="105">
        <f>IF(D89&lt;0.000001,0,('1 - Informações Básicas'!$D$7*C89))</f>
        <v>0</v>
      </c>
      <c r="G89" s="100">
        <f>IF(F89=0,,'1 - Informações Básicas'!$D$5-'2 - Dados Financeiros'!F89)</f>
        <v>0</v>
      </c>
      <c r="H89" s="19"/>
      <c r="I89" s="19"/>
      <c r="J89" s="19"/>
      <c r="K89" s="19"/>
      <c r="L89" s="19"/>
      <c r="M89" s="19"/>
    </row>
    <row r="90" spans="2:13" x14ac:dyDescent="0.25">
      <c r="B90" s="19"/>
      <c r="C90" s="98">
        <v>86</v>
      </c>
      <c r="D90" s="99">
        <f>IF(('3 - Tabela Price'!H90*'0 - Informações do Contrato'!$D$30)&lt;0,0,('3 - Tabela Price'!H90*'0 - Informações do Contrato'!$D$30))</f>
        <v>7.3377877418546532E-13</v>
      </c>
      <c r="E90" s="99">
        <f>IF(C90&gt;'0 - Informações do Contrato'!$D$31,0,'1 - Informações Básicas'!$D$7)</f>
        <v>0</v>
      </c>
      <c r="F90" s="105">
        <f>IF(D90&lt;0.000001,0,('1 - Informações Básicas'!$D$7*C90))</f>
        <v>0</v>
      </c>
      <c r="G90" s="100">
        <f>IF(F90=0,,'1 - Informações Básicas'!$D$5-'2 - Dados Financeiros'!F90)</f>
        <v>0</v>
      </c>
      <c r="H90" s="19"/>
      <c r="I90" s="19"/>
      <c r="J90" s="19"/>
      <c r="K90" s="19"/>
      <c r="L90" s="19"/>
      <c r="M90" s="19"/>
    </row>
    <row r="91" spans="2:13" x14ac:dyDescent="0.25">
      <c r="B91" s="19"/>
      <c r="C91" s="98">
        <v>87</v>
      </c>
      <c r="D91" s="99">
        <f>IF(('3 - Tabela Price'!H91*'0 - Informações do Contrato'!$D$30)&lt;0,0,('3 - Tabela Price'!H91*'0 - Informações do Contrato'!$D$30))</f>
        <v>7.3676827974131063E-13</v>
      </c>
      <c r="E91" s="99">
        <f>IF(C91&gt;'0 - Informações do Contrato'!$D$31,0,'1 - Informações Básicas'!$D$7)</f>
        <v>0</v>
      </c>
      <c r="F91" s="105">
        <f>IF(D91&lt;0.000001,0,('1 - Informações Básicas'!$D$7*C91))</f>
        <v>0</v>
      </c>
      <c r="G91" s="100">
        <f>IF(F91=0,,'1 - Informações Básicas'!$D$5-'2 - Dados Financeiros'!F91)</f>
        <v>0</v>
      </c>
      <c r="H91" s="19"/>
      <c r="I91" s="19"/>
      <c r="J91" s="19"/>
      <c r="K91" s="19"/>
      <c r="L91" s="19"/>
      <c r="M91" s="19"/>
    </row>
    <row r="92" spans="2:13" x14ac:dyDescent="0.25">
      <c r="B92" s="19"/>
      <c r="C92" s="98">
        <v>88</v>
      </c>
      <c r="D92" s="99">
        <f>IF(('3 - Tabela Price'!H92*'0 - Informações do Contrato'!$D$30)&lt;0,0,('3 - Tabela Price'!H92*'0 - Informações do Contrato'!$D$30))</f>
        <v>7.3976996491284239E-13</v>
      </c>
      <c r="E92" s="99">
        <f>IF(C92&gt;'0 - Informações do Contrato'!$D$31,0,'1 - Informações Básicas'!$D$7)</f>
        <v>0</v>
      </c>
      <c r="F92" s="105">
        <f>IF(D92&lt;0.000001,0,('1 - Informações Básicas'!$D$7*C92))</f>
        <v>0</v>
      </c>
      <c r="G92" s="100">
        <f>IF(F92=0,,'1 - Informações Básicas'!$D$5-'2 - Dados Financeiros'!F92)</f>
        <v>0</v>
      </c>
      <c r="H92" s="19"/>
      <c r="I92" s="19"/>
      <c r="J92" s="19"/>
      <c r="K92" s="19"/>
      <c r="L92" s="19"/>
      <c r="M92" s="19"/>
    </row>
    <row r="93" spans="2:13" x14ac:dyDescent="0.25">
      <c r="B93" s="19"/>
      <c r="C93" s="98">
        <v>89</v>
      </c>
      <c r="D93" s="99">
        <f>IF(('3 - Tabela Price'!H93*'0 - Informações do Contrato'!$D$30)&lt;0,0,('3 - Tabela Price'!H93*'0 - Informações do Contrato'!$D$30))</f>
        <v>7.4278387932132249E-13</v>
      </c>
      <c r="E93" s="99">
        <f>IF(C93&gt;'0 - Informações do Contrato'!$D$31,0,'1 - Informações Básicas'!$D$7)</f>
        <v>0</v>
      </c>
      <c r="F93" s="105">
        <f>IF(D93&lt;0.000001,0,('1 - Informações Básicas'!$D$7*C93))</f>
        <v>0</v>
      </c>
      <c r="G93" s="100">
        <f>IF(F93=0,,'1 - Informações Básicas'!$D$5-'2 - Dados Financeiros'!F93)</f>
        <v>0</v>
      </c>
      <c r="H93" s="19"/>
      <c r="I93" s="19"/>
      <c r="J93" s="19"/>
      <c r="K93" s="19"/>
      <c r="L93" s="19"/>
      <c r="M93" s="19"/>
    </row>
    <row r="94" spans="2:13" x14ac:dyDescent="0.25">
      <c r="B94" s="19"/>
      <c r="C94" s="98">
        <v>90</v>
      </c>
      <c r="D94" s="99">
        <f>IF(('3 - Tabela Price'!H94*'0 - Informações do Contrato'!$D$30)&lt;0,0,('3 - Tabela Price'!H94*'0 - Informações do Contrato'!$D$30))</f>
        <v>7.4581007279017606E-13</v>
      </c>
      <c r="E94" s="99">
        <f>IF(C94&gt;'0 - Informações do Contrato'!$D$31,0,'1 - Informações Básicas'!$D$7)</f>
        <v>0</v>
      </c>
      <c r="F94" s="105">
        <f>IF(D94&lt;0.000001,0,('1 - Informações Básicas'!$D$7*C94))</f>
        <v>0</v>
      </c>
      <c r="G94" s="100">
        <f>IF(F94=0,,'1 - Informações Básicas'!$D$5-'2 - Dados Financeiros'!F94)</f>
        <v>0</v>
      </c>
      <c r="H94" s="19"/>
      <c r="I94" s="19"/>
      <c r="J94" s="19"/>
      <c r="K94" s="19"/>
      <c r="L94" s="19"/>
      <c r="M94" s="19"/>
    </row>
    <row r="95" spans="2:13" x14ac:dyDescent="0.25">
      <c r="B95" s="19"/>
      <c r="C95" s="98">
        <v>91</v>
      </c>
      <c r="D95" s="99">
        <f>IF(('3 - Tabela Price'!H95*'0 - Informações do Contrato'!$D$30)&lt;0,0,('3 - Tabela Price'!H95*'0 - Informações do Contrato'!$D$30))</f>
        <v>7.4884859534581505E-13</v>
      </c>
      <c r="E95" s="99">
        <f>IF(C95&gt;'0 - Informações do Contrato'!$D$31,0,'1 - Informações Básicas'!$D$7)</f>
        <v>0</v>
      </c>
      <c r="F95" s="105">
        <f>IF(D95&lt;0.000001,0,('1 - Informações Básicas'!$D$7*C95))</f>
        <v>0</v>
      </c>
      <c r="G95" s="100">
        <f>IF(F95=0,,'1 - Informações Básicas'!$D$5-'2 - Dados Financeiros'!F95)</f>
        <v>0</v>
      </c>
      <c r="H95" s="19"/>
      <c r="I95" s="19"/>
      <c r="J95" s="19"/>
      <c r="K95" s="19"/>
      <c r="L95" s="19"/>
      <c r="M95" s="19"/>
    </row>
    <row r="96" spans="2:13" x14ac:dyDescent="0.25">
      <c r="B96" s="19"/>
      <c r="C96" s="98">
        <v>92</v>
      </c>
      <c r="D96" s="99">
        <f>IF(('3 - Tabela Price'!H96*'0 - Informações do Contrato'!$D$30)&lt;0,0,('3 - Tabela Price'!H96*'0 - Informações do Contrato'!$D$30))</f>
        <v>7.5189949721846511E-13</v>
      </c>
      <c r="E96" s="99">
        <f>IF(C96&gt;'0 - Informações do Contrato'!$D$31,0,'1 - Informações Básicas'!$D$7)</f>
        <v>0</v>
      </c>
      <c r="F96" s="105">
        <f>IF(D96&lt;0.000001,0,('1 - Informações Básicas'!$D$7*C96))</f>
        <v>0</v>
      </c>
      <c r="G96" s="100">
        <f>IF(F96=0,,'1 - Informações Básicas'!$D$5-'2 - Dados Financeiros'!F96)</f>
        <v>0</v>
      </c>
      <c r="H96" s="19"/>
      <c r="I96" s="19"/>
      <c r="J96" s="19"/>
      <c r="K96" s="19"/>
      <c r="L96" s="19"/>
      <c r="M96" s="19"/>
    </row>
    <row r="97" spans="2:13" x14ac:dyDescent="0.25">
      <c r="B97" s="19"/>
      <c r="C97" s="98">
        <v>93</v>
      </c>
      <c r="D97" s="99">
        <f>IF(('3 - Tabela Price'!H97*'0 - Informações do Contrato'!$D$30)&lt;0,0,('3 - Tabela Price'!H97*'0 - Informações do Contrato'!$D$30))</f>
        <v>7.5496282884299607E-13</v>
      </c>
      <c r="E97" s="99">
        <f>IF(C97&gt;'0 - Informações do Contrato'!$D$31,0,'1 - Informações Básicas'!$D$7)</f>
        <v>0</v>
      </c>
      <c r="F97" s="105">
        <f>IF(D97&lt;0.000001,0,('1 - Informações Básicas'!$D$7*C97))</f>
        <v>0</v>
      </c>
      <c r="G97" s="100">
        <f>IF(F97=0,,'1 - Informações Básicas'!$D$5-'2 - Dados Financeiros'!F97)</f>
        <v>0</v>
      </c>
      <c r="H97" s="19"/>
      <c r="I97" s="19"/>
      <c r="J97" s="19"/>
      <c r="K97" s="19"/>
      <c r="L97" s="19"/>
      <c r="M97" s="19"/>
    </row>
    <row r="98" spans="2:13" x14ac:dyDescent="0.25">
      <c r="B98" s="19"/>
      <c r="C98" s="98">
        <v>94</v>
      </c>
      <c r="D98" s="99">
        <f>IF(('3 - Tabela Price'!H98*'0 - Informações do Contrato'!$D$30)&lt;0,0,('3 - Tabela Price'!H98*'0 - Informações do Contrato'!$D$30))</f>
        <v>7.5803864085975581E-13</v>
      </c>
      <c r="E98" s="99">
        <f>IF(C98&gt;'0 - Informações do Contrato'!$D$31,0,'1 - Informações Básicas'!$D$7)</f>
        <v>0</v>
      </c>
      <c r="F98" s="105">
        <f>IF(D98&lt;0.000001,0,('1 - Informações Básicas'!$D$7*C98))</f>
        <v>0</v>
      </c>
      <c r="G98" s="100">
        <f>IF(F98=0,,'1 - Informações Básicas'!$D$5-'2 - Dados Financeiros'!F98)</f>
        <v>0</v>
      </c>
      <c r="H98" s="19"/>
      <c r="I98" s="19"/>
      <c r="J98" s="19"/>
      <c r="K98" s="19"/>
      <c r="L98" s="19"/>
      <c r="M98" s="19"/>
    </row>
    <row r="99" spans="2:13" x14ac:dyDescent="0.25">
      <c r="B99" s="19"/>
      <c r="C99" s="98">
        <v>95</v>
      </c>
      <c r="D99" s="99">
        <f>IF(('3 - Tabela Price'!H99*'0 - Informações do Contrato'!$D$30)&lt;0,0,('3 - Tabela Price'!H99*'0 - Informações do Contrato'!$D$30))</f>
        <v>7.6112698411540694E-13</v>
      </c>
      <c r="E99" s="99">
        <f>IF(C99&gt;'0 - Informações do Contrato'!$D$31,0,'1 - Informações Básicas'!$D$7)</f>
        <v>0</v>
      </c>
      <c r="F99" s="105">
        <f>IF(D99&lt;0.000001,0,('1 - Informações Básicas'!$D$7*C99))</f>
        <v>0</v>
      </c>
      <c r="G99" s="100">
        <f>IF(F99=0,,'1 - Informações Básicas'!$D$5-'2 - Dados Financeiros'!F99)</f>
        <v>0</v>
      </c>
      <c r="H99" s="19"/>
      <c r="I99" s="19"/>
      <c r="J99" s="19"/>
      <c r="K99" s="19"/>
      <c r="L99" s="19"/>
      <c r="M99" s="19"/>
    </row>
    <row r="100" spans="2:13" x14ac:dyDescent="0.25">
      <c r="B100" s="19"/>
      <c r="C100" s="98">
        <v>96</v>
      </c>
      <c r="D100" s="99">
        <f>IF(('3 - Tabela Price'!H100*'0 - Informações do Contrato'!$D$30)&lt;0,0,('3 - Tabela Price'!H100*'0 - Informações do Contrato'!$D$30))</f>
        <v>7.642279096637681E-13</v>
      </c>
      <c r="E100" s="99">
        <f>IF(C100&gt;'0 - Informações do Contrato'!$D$31,0,'1 - Informações Básicas'!$D$7)</f>
        <v>0</v>
      </c>
      <c r="F100" s="105">
        <f>IF(D100&lt;0.000001,0,('1 - Informações Básicas'!$D$7*C100))</f>
        <v>0</v>
      </c>
      <c r="G100" s="100">
        <f>IF(F100=0,,'1 - Informações Básicas'!$D$5-'2 - Dados Financeiros'!F100)</f>
        <v>0</v>
      </c>
      <c r="H100" s="19"/>
      <c r="I100" s="19"/>
      <c r="J100" s="19"/>
      <c r="K100" s="19"/>
      <c r="L100" s="19"/>
      <c r="M100" s="19"/>
    </row>
    <row r="101" spans="2:13" x14ac:dyDescent="0.25">
      <c r="B101" s="19"/>
      <c r="C101" s="74">
        <v>97</v>
      </c>
      <c r="D101" s="75">
        <f>IF(('3 - Tabela Price'!H101*'0 - Informações do Contrato'!$D$30)&lt;0,0,('3 - Tabela Price'!H101*'0 - Informações do Contrato'!$D$30))</f>
        <v>7.6734146876665719E-13</v>
      </c>
      <c r="E101" s="75">
        <f>IF(C101&gt;'0 - Informações do Contrato'!$D$31,0,'1 - Informações Básicas'!$D$7)</f>
        <v>0</v>
      </c>
      <c r="F101" s="80">
        <f>IF(D101&lt;0.000001,0,('1 - Informações Básicas'!$D$7*C101))</f>
        <v>0</v>
      </c>
      <c r="G101" s="76">
        <f>IF(F101=0,,'1 - Informações Básicas'!$D$5-'2 - Dados Financeiros'!F101)</f>
        <v>0</v>
      </c>
      <c r="H101" s="19"/>
      <c r="I101" s="19"/>
      <c r="J101" s="19"/>
      <c r="K101" s="19"/>
      <c r="L101" s="19"/>
      <c r="M101" s="19"/>
    </row>
    <row r="102" spans="2:13" x14ac:dyDescent="0.25">
      <c r="B102" s="19"/>
      <c r="C102" s="74">
        <v>98</v>
      </c>
      <c r="D102" s="75">
        <f>IF(('3 - Tabela Price'!H102*'0 - Informações do Contrato'!$D$30)&lt;0,0,('3 - Tabela Price'!H102*'0 - Informações do Contrato'!$D$30))</f>
        <v>7.7046771289473907E-13</v>
      </c>
      <c r="E102" s="75">
        <f>IF(C102&gt;'0 - Informações do Contrato'!$D$31,0,'1 - Informações Básicas'!$D$7)</f>
        <v>0</v>
      </c>
      <c r="F102" s="80">
        <f>IF(D102&lt;0.000001,0,('1 - Informações Básicas'!$D$7*C102))</f>
        <v>0</v>
      </c>
      <c r="G102" s="76">
        <f>IF(F102=0,,'1 - Informações Básicas'!$D$5-'2 - Dados Financeiros'!F102)</f>
        <v>0</v>
      </c>
      <c r="H102" s="19"/>
      <c r="I102" s="19"/>
      <c r="J102" s="19"/>
      <c r="K102" s="19"/>
      <c r="L102" s="19"/>
      <c r="M102" s="19"/>
    </row>
    <row r="103" spans="2:13" x14ac:dyDescent="0.25">
      <c r="B103" s="19"/>
      <c r="C103" s="74">
        <v>99</v>
      </c>
      <c r="D103" s="75">
        <f>IF(('3 - Tabela Price'!H103*'0 - Informações do Contrato'!$D$30)&lt;0,0,('3 - Tabela Price'!H103*'0 - Informações do Contrato'!$D$30))</f>
        <v>7.7360669372837666E-13</v>
      </c>
      <c r="E103" s="75">
        <f>IF(C103&gt;'0 - Informações do Contrato'!$D$31,0,'1 - Informações Básicas'!$D$7)</f>
        <v>0</v>
      </c>
      <c r="F103" s="80">
        <f>IF(D103&lt;0.000001,0,('1 - Informações Básicas'!$D$7*C103))</f>
        <v>0</v>
      </c>
      <c r="G103" s="76">
        <f>IF(F103=0,,'1 - Informações Básicas'!$D$5-'2 - Dados Financeiros'!F103)</f>
        <v>0</v>
      </c>
      <c r="H103" s="19"/>
      <c r="I103" s="19"/>
      <c r="J103" s="19"/>
      <c r="K103" s="19"/>
      <c r="L103" s="19"/>
      <c r="M103" s="19"/>
    </row>
    <row r="104" spans="2:13" x14ac:dyDescent="0.25">
      <c r="B104" s="19"/>
      <c r="C104" s="74">
        <v>100</v>
      </c>
      <c r="D104" s="75">
        <f>IF(('3 - Tabela Price'!H104*'0 - Informações do Contrato'!$D$30)&lt;0,0,('3 - Tabela Price'!H104*'0 - Informações do Contrato'!$D$30))</f>
        <v>7.7675846315848498E-13</v>
      </c>
      <c r="E104" s="75">
        <f>IF(C104&gt;'0 - Informações do Contrato'!$D$31,0,'1 - Informações Básicas'!$D$7)</f>
        <v>0</v>
      </c>
      <c r="F104" s="80">
        <f>IF(D104&lt;0.000001,0,('1 - Informações Básicas'!$D$7*C104))</f>
        <v>0</v>
      </c>
      <c r="G104" s="76">
        <f>IF(F104=0,,'1 - Informações Básicas'!$D$5-'2 - Dados Financeiros'!F104)</f>
        <v>0</v>
      </c>
      <c r="H104" s="19"/>
      <c r="I104" s="19"/>
      <c r="J104" s="19"/>
      <c r="K104" s="19"/>
      <c r="L104" s="19"/>
      <c r="M104" s="19"/>
    </row>
    <row r="105" spans="2:13" x14ac:dyDescent="0.25">
      <c r="B105" s="19"/>
      <c r="C105" s="74">
        <v>101</v>
      </c>
      <c r="D105" s="75">
        <f>IF(('3 - Tabela Price'!H105*'0 - Informações do Contrato'!$D$30)&lt;0,0,('3 - Tabela Price'!H105*'0 - Informações do Contrato'!$D$30))</f>
        <v>7.7992307328738911E-13</v>
      </c>
      <c r="E105" s="75">
        <f>IF(C105&gt;'0 - Informações do Contrato'!$D$31,0,'1 - Informações Básicas'!$D$7)</f>
        <v>0</v>
      </c>
      <c r="F105" s="80">
        <f>IF(D105&lt;0.000001,0,('1 - Informações Básicas'!$D$7*C105))</f>
        <v>0</v>
      </c>
      <c r="G105" s="76">
        <f>IF(F105=0,,'1 - Informações Básicas'!$D$5-'2 - Dados Financeiros'!F105)</f>
        <v>0</v>
      </c>
      <c r="H105" s="19"/>
      <c r="I105" s="19"/>
      <c r="J105" s="19"/>
      <c r="K105" s="19"/>
      <c r="L105" s="19"/>
      <c r="M105" s="19"/>
    </row>
    <row r="106" spans="2:13" x14ac:dyDescent="0.25">
      <c r="B106" s="19"/>
      <c r="C106" s="74">
        <v>102</v>
      </c>
      <c r="D106" s="75">
        <f>IF(('3 - Tabela Price'!H106*'0 - Informações do Contrato'!$D$30)&lt;0,0,('3 - Tabela Price'!H106*'0 - Informações do Contrato'!$D$30))</f>
        <v>7.8310057642968535E-13</v>
      </c>
      <c r="E106" s="75">
        <f>IF(C106&gt;'0 - Informações do Contrato'!$D$31,0,'1 - Informações Básicas'!$D$7)</f>
        <v>0</v>
      </c>
      <c r="F106" s="80">
        <f>IF(D106&lt;0.000001,0,('1 - Informações Básicas'!$D$7*C106))</f>
        <v>0</v>
      </c>
      <c r="G106" s="76">
        <f>IF(F106=0,,'1 - Informações Básicas'!$D$5-'2 - Dados Financeiros'!F106)</f>
        <v>0</v>
      </c>
      <c r="H106" s="19"/>
      <c r="I106" s="19"/>
      <c r="J106" s="19"/>
      <c r="K106" s="19"/>
      <c r="L106" s="19"/>
      <c r="M106" s="19"/>
    </row>
    <row r="107" spans="2:13" x14ac:dyDescent="0.25">
      <c r="B107" s="19"/>
      <c r="C107" s="74">
        <v>103</v>
      </c>
      <c r="D107" s="75">
        <f>IF(('3 - Tabela Price'!H107*'0 - Informações do Contrato'!$D$30)&lt;0,0,('3 - Tabela Price'!H107*'0 - Informações do Contrato'!$D$30))</f>
        <v>7.8629102511310631E-13</v>
      </c>
      <c r="E107" s="75">
        <f>IF(C107&gt;'0 - Informações do Contrato'!$D$31,0,'1 - Informações Básicas'!$D$7)</f>
        <v>0</v>
      </c>
      <c r="F107" s="80">
        <f>IF(D107&lt;0.000001,0,('1 - Informações Básicas'!$D$7*C107))</f>
        <v>0</v>
      </c>
      <c r="G107" s="76">
        <f>IF(F107=0,,'1 - Informações Básicas'!$D$5-'2 - Dados Financeiros'!F107)</f>
        <v>0</v>
      </c>
      <c r="H107" s="19"/>
      <c r="I107" s="19"/>
      <c r="J107" s="19"/>
      <c r="K107" s="19"/>
      <c r="L107" s="19"/>
      <c r="M107" s="19"/>
    </row>
    <row r="108" spans="2:13" x14ac:dyDescent="0.25">
      <c r="B108" s="19"/>
      <c r="C108" s="74">
        <v>104</v>
      </c>
      <c r="D108" s="75">
        <f>IF(('3 - Tabela Price'!H108*'0 - Informações do Contrato'!$D$30)&lt;0,0,('3 - Tabela Price'!H108*'0 - Informações do Contrato'!$D$30))</f>
        <v>7.894944720793889E-13</v>
      </c>
      <c r="E108" s="75">
        <f>IF(C108&gt;'0 - Informações do Contrato'!$D$31,0,'1 - Informações Básicas'!$D$7)</f>
        <v>0</v>
      </c>
      <c r="F108" s="80">
        <f>IF(D108&lt;0.000001,0,('1 - Informações Básicas'!$D$7*C108))</f>
        <v>0</v>
      </c>
      <c r="G108" s="76">
        <f>IF(F108=0,,'1 - Informações Básicas'!$D$5-'2 - Dados Financeiros'!F108)</f>
        <v>0</v>
      </c>
      <c r="H108" s="19"/>
      <c r="I108" s="19"/>
      <c r="J108" s="19"/>
      <c r="K108" s="19"/>
      <c r="L108" s="19"/>
      <c r="M108" s="19"/>
    </row>
    <row r="109" spans="2:13" x14ac:dyDescent="0.25">
      <c r="B109" s="19"/>
      <c r="C109" s="74">
        <v>105</v>
      </c>
      <c r="D109" s="75">
        <f>IF(('3 - Tabela Price'!H109*'0 - Informações do Contrato'!$D$30)&lt;0,0,('3 - Tabela Price'!H109*'0 - Informações do Contrato'!$D$30))</f>
        <v>7.9271097028514636E-13</v>
      </c>
      <c r="E109" s="75">
        <f>IF(C109&gt;'0 - Informações do Contrato'!$D$31,0,'1 - Informações Básicas'!$D$7)</f>
        <v>0</v>
      </c>
      <c r="F109" s="80">
        <f>IF(D109&lt;0.000001,0,('1 - Informações Básicas'!$D$7*C109))</f>
        <v>0</v>
      </c>
      <c r="G109" s="76">
        <f>IF(F109=0,,'1 - Informações Básicas'!$D$5-'2 - Dados Financeiros'!F109)</f>
        <v>0</v>
      </c>
      <c r="H109" s="19"/>
      <c r="I109" s="19"/>
      <c r="J109" s="19"/>
      <c r="K109" s="19"/>
      <c r="L109" s="19"/>
      <c r="M109" s="19"/>
    </row>
    <row r="110" spans="2:13" x14ac:dyDescent="0.25">
      <c r="B110" s="19"/>
      <c r="C110" s="74">
        <v>106</v>
      </c>
      <c r="D110" s="75">
        <f>IF(('3 - Tabela Price'!H110*'0 - Informações do Contrato'!$D$30)&lt;0,0,('3 - Tabela Price'!H110*'0 - Informações do Contrato'!$D$30))</f>
        <v>7.9594057290274401E-13</v>
      </c>
      <c r="E110" s="75">
        <f>IF(C110&gt;'0 - Informações do Contrato'!$D$31,0,'1 - Informações Básicas'!$D$7)</f>
        <v>0</v>
      </c>
      <c r="F110" s="80">
        <f>IF(D110&lt;0.000001,0,('1 - Informações Básicas'!$D$7*C110))</f>
        <v>0</v>
      </c>
      <c r="G110" s="76">
        <f>IF(F110=0,,'1 - Informações Básicas'!$D$5-'2 - Dados Financeiros'!F110)</f>
        <v>0</v>
      </c>
      <c r="H110" s="19"/>
      <c r="I110" s="19"/>
      <c r="J110" s="19"/>
      <c r="K110" s="19"/>
      <c r="L110" s="19"/>
      <c r="M110" s="19"/>
    </row>
    <row r="111" spans="2:13" x14ac:dyDescent="0.25">
      <c r="B111" s="19"/>
      <c r="C111" s="74">
        <v>107</v>
      </c>
      <c r="D111" s="75">
        <f>IF(('3 - Tabela Price'!H111*'0 - Informações do Contrato'!$D$30)&lt;0,0,('3 - Tabela Price'!H111*'0 - Informações do Contrato'!$D$30))</f>
        <v>7.991833333211778E-13</v>
      </c>
      <c r="E111" s="75">
        <f>IF(C111&gt;'0 - Informações do Contrato'!$D$31,0,'1 - Informações Básicas'!$D$7)</f>
        <v>0</v>
      </c>
      <c r="F111" s="80">
        <f>IF(D111&lt;0.000001,0,('1 - Informações Básicas'!$D$7*C111))</f>
        <v>0</v>
      </c>
      <c r="G111" s="76">
        <f>IF(F111=0,,'1 - Informações Básicas'!$D$5-'2 - Dados Financeiros'!F111)</f>
        <v>0</v>
      </c>
      <c r="H111" s="19"/>
      <c r="I111" s="19"/>
      <c r="J111" s="19"/>
      <c r="K111" s="19"/>
      <c r="L111" s="19"/>
      <c r="M111" s="19"/>
    </row>
    <row r="112" spans="2:13" x14ac:dyDescent="0.25">
      <c r="B112" s="19"/>
      <c r="C112" s="74">
        <v>108</v>
      </c>
      <c r="D112" s="75">
        <f>IF(('3 - Tabela Price'!H112*'0 - Informações do Contrato'!$D$30)&lt;0,0,('3 - Tabela Price'!H112*'0 - Informações do Contrato'!$D$30))</f>
        <v>8.0243930514695694E-13</v>
      </c>
      <c r="E112" s="75">
        <f>IF(C112&gt;'0 - Informações do Contrato'!$D$31,0,'1 - Informações Básicas'!$D$7)</f>
        <v>0</v>
      </c>
      <c r="F112" s="80">
        <f>IF(D112&lt;0.000001,0,('1 - Informações Básicas'!$D$7*C112))</f>
        <v>0</v>
      </c>
      <c r="G112" s="76">
        <f>IF(F112=0,,'1 - Informações Básicas'!$D$5-'2 - Dados Financeiros'!F112)</f>
        <v>0</v>
      </c>
      <c r="H112" s="19"/>
      <c r="I112" s="19"/>
      <c r="J112" s="19"/>
      <c r="K112" s="19"/>
      <c r="L112" s="19"/>
      <c r="M112" s="19"/>
    </row>
    <row r="113" spans="2:13" x14ac:dyDescent="0.25">
      <c r="B113" s="19"/>
      <c r="C113" s="98">
        <v>109</v>
      </c>
      <c r="D113" s="99">
        <f>IF(('3 - Tabela Price'!H113*'0 - Informações do Contrato'!$D$30)&lt;0,0,('3 - Tabela Price'!H113*'0 - Informações do Contrato'!$D$30))</f>
        <v>8.0570854220499047E-13</v>
      </c>
      <c r="E113" s="99">
        <f>IF(C113&gt;'0 - Informações do Contrato'!$D$31,0,'1 - Informações Básicas'!$D$7)</f>
        <v>0</v>
      </c>
      <c r="F113" s="105">
        <f>IF(D113&lt;0.000001,0,('1 - Informações Básicas'!$D$7*C113))</f>
        <v>0</v>
      </c>
      <c r="G113" s="100">
        <f>IF(F113=0,,'1 - Informações Básicas'!$D$5-'2 - Dados Financeiros'!F113)</f>
        <v>0</v>
      </c>
      <c r="H113" s="19"/>
      <c r="I113" s="19"/>
      <c r="J113" s="19"/>
      <c r="K113" s="19"/>
      <c r="L113" s="19"/>
      <c r="M113" s="19"/>
    </row>
    <row r="114" spans="2:13" x14ac:dyDescent="0.25">
      <c r="B114" s="19"/>
      <c r="C114" s="98">
        <v>110</v>
      </c>
      <c r="D114" s="99">
        <f>IF(('3 - Tabela Price'!H114*'0 - Informações do Contrato'!$D$30)&lt;0,0,('3 - Tabela Price'!H114*'0 - Informações do Contrato'!$D$30))</f>
        <v>8.0899109853947651E-13</v>
      </c>
      <c r="E114" s="99">
        <f>IF(C114&gt;'0 - Informações do Contrato'!$D$31,0,'1 - Informações Básicas'!$D$7)</f>
        <v>0</v>
      </c>
      <c r="F114" s="105">
        <f>IF(D114&lt;0.000001,0,('1 - Informações Básicas'!$D$7*C114))</f>
        <v>0</v>
      </c>
      <c r="G114" s="100">
        <f>IF(F114=0,,'1 - Informações Básicas'!$D$5-'2 - Dados Financeiros'!F114)</f>
        <v>0</v>
      </c>
      <c r="H114" s="19"/>
      <c r="I114" s="19"/>
      <c r="J114" s="19"/>
      <c r="K114" s="19"/>
      <c r="L114" s="19"/>
      <c r="M114" s="19"/>
    </row>
    <row r="115" spans="2:13" x14ac:dyDescent="0.25">
      <c r="B115" s="19"/>
      <c r="C115" s="98">
        <v>111</v>
      </c>
      <c r="D115" s="99">
        <f>IF(('3 - Tabela Price'!H115*'0 - Informações do Contrato'!$D$30)&lt;0,0,('3 - Tabela Price'!H115*'0 - Informações do Contrato'!$D$30))</f>
        <v>8.1228702841479601E-13</v>
      </c>
      <c r="E115" s="99">
        <f>IF(C115&gt;'0 - Informações do Contrato'!$D$31,0,'1 - Informações Básicas'!$D$7)</f>
        <v>0</v>
      </c>
      <c r="F115" s="105">
        <f>IF(D115&lt;0.000001,0,('1 - Informações Básicas'!$D$7*C115))</f>
        <v>0</v>
      </c>
      <c r="G115" s="100">
        <f>IF(F115=0,,'1 - Informações Básicas'!$D$5-'2 - Dados Financeiros'!F115)</f>
        <v>0</v>
      </c>
      <c r="H115" s="19"/>
      <c r="I115" s="19"/>
      <c r="J115" s="19"/>
      <c r="K115" s="19"/>
      <c r="L115" s="19"/>
      <c r="M115" s="19"/>
    </row>
    <row r="116" spans="2:13" x14ac:dyDescent="0.25">
      <c r="B116" s="19"/>
      <c r="C116" s="98">
        <v>112</v>
      </c>
      <c r="D116" s="99">
        <f>IF(('3 - Tabela Price'!H116*'0 - Informações do Contrato'!$D$30)&lt;0,0,('3 - Tabela Price'!H116*'0 - Informações do Contrato'!$D$30))</f>
        <v>8.1559638631640977E-13</v>
      </c>
      <c r="E116" s="99">
        <f>IF(C116&gt;'0 - Informações do Contrato'!$D$31,0,'1 - Informações Básicas'!$D$7)</f>
        <v>0</v>
      </c>
      <c r="F116" s="105">
        <f>IF(D116&lt;0.000001,0,('1 - Informações Básicas'!$D$7*C116))</f>
        <v>0</v>
      </c>
      <c r="G116" s="100">
        <f>IF(F116=0,,'1 - Informações Básicas'!$D$5-'2 - Dados Financeiros'!F116)</f>
        <v>0</v>
      </c>
      <c r="H116" s="19"/>
      <c r="I116" s="19"/>
      <c r="J116" s="19"/>
      <c r="K116" s="19"/>
      <c r="L116" s="19"/>
      <c r="M116" s="19"/>
    </row>
    <row r="117" spans="2:13" x14ac:dyDescent="0.25">
      <c r="B117" s="19"/>
      <c r="C117" s="98">
        <v>113</v>
      </c>
      <c r="D117" s="99">
        <f>IF(('3 - Tabela Price'!H117*'0 - Informações do Contrato'!$D$30)&lt;0,0,('3 - Tabela Price'!H117*'0 - Informações do Contrato'!$D$30))</f>
        <v>8.1891922695175908E-13</v>
      </c>
      <c r="E117" s="99">
        <f>IF(C117&gt;'0 - Informações do Contrato'!$D$31,0,'1 - Informações Básicas'!$D$7)</f>
        <v>0</v>
      </c>
      <c r="F117" s="105">
        <f>IF(D117&lt;0.000001,0,('1 - Informações Básicas'!$D$7*C117))</f>
        <v>0</v>
      </c>
      <c r="G117" s="100">
        <f>IF(F117=0,,'1 - Informações Básicas'!$D$5-'2 - Dados Financeiros'!F117)</f>
        <v>0</v>
      </c>
      <c r="H117" s="19"/>
      <c r="I117" s="19"/>
      <c r="J117" s="19"/>
      <c r="K117" s="19"/>
      <c r="L117" s="19"/>
      <c r="M117" s="19"/>
    </row>
    <row r="118" spans="2:13" x14ac:dyDescent="0.25">
      <c r="B118" s="19"/>
      <c r="C118" s="98">
        <v>114</v>
      </c>
      <c r="D118" s="99">
        <f>IF(('3 - Tabela Price'!H118*'0 - Informações do Contrato'!$D$30)&lt;0,0,('3 - Tabela Price'!H118*'0 - Informações do Contrato'!$D$30))</f>
        <v>8.2225560525117018E-13</v>
      </c>
      <c r="E118" s="99">
        <f>IF(C118&gt;'0 - Informações do Contrato'!$D$31,0,'1 - Informações Básicas'!$D$7)</f>
        <v>0</v>
      </c>
      <c r="F118" s="105">
        <f>IF(D118&lt;0.000001,0,('1 - Informações Básicas'!$D$7*C118))</f>
        <v>0</v>
      </c>
      <c r="G118" s="100">
        <f>IF(F118=0,,'1 - Informações Básicas'!$D$5-'2 - Dados Financeiros'!F118)</f>
        <v>0</v>
      </c>
      <c r="H118" s="19"/>
      <c r="I118" s="19"/>
      <c r="J118" s="19"/>
      <c r="K118" s="19"/>
      <c r="L118" s="19"/>
      <c r="M118" s="19"/>
    </row>
    <row r="119" spans="2:13" x14ac:dyDescent="0.25">
      <c r="B119" s="19"/>
      <c r="C119" s="98">
        <v>115</v>
      </c>
      <c r="D119" s="99">
        <f>IF(('3 - Tabela Price'!H119*'0 - Informações do Contrato'!$D$30)&lt;0,0,('3 - Tabela Price'!H119*'0 - Informações do Contrato'!$D$30))</f>
        <v>8.256055763687622E-13</v>
      </c>
      <c r="E119" s="99">
        <f>IF(C119&gt;'0 - Informações do Contrato'!$D$31,0,'1 - Informações Básicas'!$D$7)</f>
        <v>0</v>
      </c>
      <c r="F119" s="105">
        <f>IF(D119&lt;0.000001,0,('1 - Informações Básicas'!$D$7*C119))</f>
        <v>0</v>
      </c>
      <c r="G119" s="100">
        <f>IF(F119=0,,'1 - Informações Básicas'!$D$5-'2 - Dados Financeiros'!F119)</f>
        <v>0</v>
      </c>
      <c r="H119" s="19"/>
      <c r="I119" s="19"/>
      <c r="J119" s="19"/>
      <c r="K119" s="19"/>
      <c r="L119" s="19"/>
      <c r="M119" s="19"/>
    </row>
    <row r="120" spans="2:13" x14ac:dyDescent="0.25">
      <c r="B120" s="19"/>
      <c r="C120" s="98">
        <v>116</v>
      </c>
      <c r="D120" s="99">
        <f>IF(('3 - Tabela Price'!H120*'0 - Informações do Contrato'!$D$30)&lt;0,0,('3 - Tabela Price'!H120*'0 - Informações do Contrato'!$D$30))</f>
        <v>8.2896919568335877E-13</v>
      </c>
      <c r="E120" s="99">
        <f>IF(C120&gt;'0 - Informações do Contrato'!$D$31,0,'1 - Informações Básicas'!$D$7)</f>
        <v>0</v>
      </c>
      <c r="F120" s="105">
        <f>IF(D120&lt;0.000001,0,('1 - Informações Básicas'!$D$7*C120))</f>
        <v>0</v>
      </c>
      <c r="G120" s="100">
        <f>IF(F120=0,,'1 - Informações Básicas'!$D$5-'2 - Dados Financeiros'!F120)</f>
        <v>0</v>
      </c>
      <c r="H120" s="19"/>
      <c r="I120" s="19"/>
      <c r="J120" s="19"/>
      <c r="K120" s="19"/>
      <c r="L120" s="19"/>
      <c r="M120" s="19"/>
    </row>
    <row r="121" spans="2:13" x14ac:dyDescent="0.25">
      <c r="B121" s="19"/>
      <c r="C121" s="98">
        <v>117</v>
      </c>
      <c r="D121" s="99">
        <f>IF(('3 - Tabela Price'!H121*'0 - Informações do Contrato'!$D$30)&lt;0,0,('3 - Tabela Price'!H121*'0 - Informações do Contrato'!$D$30))</f>
        <v>8.3234651879940424E-13</v>
      </c>
      <c r="E121" s="99">
        <f>IF(C121&gt;'0 - Informações do Contrato'!$D$31,0,'1 - Informações Básicas'!$D$7)</f>
        <v>0</v>
      </c>
      <c r="F121" s="105">
        <f>IF(D121&lt;0.000001,0,('1 - Informações Básicas'!$D$7*C121))</f>
        <v>0</v>
      </c>
      <c r="G121" s="100">
        <f>IF(F121=0,,'1 - Informações Básicas'!$D$5-'2 - Dados Financeiros'!F121)</f>
        <v>0</v>
      </c>
      <c r="H121" s="19"/>
      <c r="I121" s="19"/>
      <c r="J121" s="19"/>
      <c r="K121" s="19"/>
      <c r="L121" s="19"/>
      <c r="M121" s="19"/>
    </row>
    <row r="122" spans="2:13" x14ac:dyDescent="0.25">
      <c r="B122" s="19"/>
      <c r="C122" s="98">
        <v>118</v>
      </c>
      <c r="D122" s="99">
        <f>IF(('3 - Tabela Price'!H122*'0 - Informações do Contrato'!$D$30)&lt;0,0,('3 - Tabela Price'!H122*'0 - Informações do Contrato'!$D$30))</f>
        <v>8.3573760154788177E-13</v>
      </c>
      <c r="E122" s="99">
        <f>IF(C122&gt;'0 - Informações do Contrato'!$D$31,0,'1 - Informações Básicas'!$D$7)</f>
        <v>0</v>
      </c>
      <c r="F122" s="105">
        <f>IF(D122&lt;0.000001,0,('1 - Informações Básicas'!$D$7*C122))</f>
        <v>0</v>
      </c>
      <c r="G122" s="100">
        <f>IF(F122=0,,'1 - Informações Básicas'!$D$5-'2 - Dados Financeiros'!F122)</f>
        <v>0</v>
      </c>
      <c r="H122" s="19"/>
      <c r="I122" s="19"/>
      <c r="J122" s="19"/>
      <c r="K122" s="19"/>
      <c r="L122" s="19"/>
      <c r="M122" s="19"/>
    </row>
    <row r="123" spans="2:13" x14ac:dyDescent="0.25">
      <c r="B123" s="19"/>
      <c r="C123" s="98">
        <v>119</v>
      </c>
      <c r="D123" s="99">
        <f>IF(('3 - Tabela Price'!H123*'0 - Informações do Contrato'!$D$30)&lt;0,0,('3 - Tabela Price'!H123*'0 - Informações do Contrato'!$D$30))</f>
        <v>8.3914249998723729E-13</v>
      </c>
      <c r="E123" s="99">
        <f>IF(C123&gt;'0 - Informações do Contrato'!$D$31,0,'1 - Informações Básicas'!$D$7)</f>
        <v>0</v>
      </c>
      <c r="F123" s="105">
        <f>IF(D123&lt;0.000001,0,('1 - Informações Básicas'!$D$7*C123))</f>
        <v>0</v>
      </c>
      <c r="G123" s="100">
        <f>IF(F123=0,,'1 - Informações Básicas'!$D$5-'2 - Dados Financeiros'!F123)</f>
        <v>0</v>
      </c>
      <c r="H123" s="19"/>
      <c r="I123" s="19"/>
      <c r="J123" s="19"/>
      <c r="K123" s="19"/>
      <c r="L123" s="19"/>
      <c r="M123" s="19"/>
    </row>
    <row r="124" spans="2:13" x14ac:dyDescent="0.25">
      <c r="B124" s="19"/>
      <c r="C124" s="98">
        <v>120</v>
      </c>
      <c r="D124" s="99">
        <f>IF(('3 - Tabela Price'!H124*'0 - Informações do Contrato'!$D$30)&lt;0,0,('3 - Tabela Price'!H124*'0 - Informações do Contrato'!$D$30))</f>
        <v>8.4256127040430541E-13</v>
      </c>
      <c r="E124" s="99">
        <f>IF(C124&gt;'0 - Informações do Contrato'!$D$31,0,'1 - Informações Básicas'!$D$7)</f>
        <v>0</v>
      </c>
      <c r="F124" s="105">
        <f>IF(D124&lt;0.000001,0,('1 - Informações Básicas'!$D$7*C124))</f>
        <v>0</v>
      </c>
      <c r="G124" s="100">
        <f>IF(F124=0,,'1 - Informações Básicas'!$D$5-'2 - Dados Financeiros'!F124)</f>
        <v>0</v>
      </c>
      <c r="H124" s="19"/>
      <c r="I124" s="19"/>
      <c r="J124" s="19"/>
      <c r="K124" s="19"/>
      <c r="L124" s="19"/>
      <c r="M124" s="19"/>
    </row>
    <row r="125" spans="2:13" x14ac:dyDescent="0.25">
      <c r="B125" s="19"/>
      <c r="C125" s="74">
        <v>121</v>
      </c>
      <c r="D125" s="75">
        <f>IF(('3 - Tabela Price'!H125*'0 - Informações do Contrato'!$D$30)&lt;0,0,('3 - Tabela Price'!H125*'0 - Informações do Contrato'!$D$30))</f>
        <v>8.459939693152405E-13</v>
      </c>
      <c r="E125" s="75">
        <f>IF(C125&gt;'0 - Informações do Contrato'!$D$31,0,'1 - Informações Básicas'!$D$7)</f>
        <v>0</v>
      </c>
      <c r="F125" s="80">
        <f>IF(D125&lt;0.000001,0,('1 - Informações Básicas'!$D$7*C125))</f>
        <v>0</v>
      </c>
      <c r="G125" s="76">
        <f>IF(F125=0,,'1 - Informações Básicas'!$D$5-'2 - Dados Financeiros'!F125)</f>
        <v>0</v>
      </c>
      <c r="H125" s="19"/>
      <c r="I125" s="19"/>
      <c r="J125" s="19"/>
      <c r="K125" s="19"/>
      <c r="L125" s="19"/>
      <c r="M125" s="19"/>
    </row>
    <row r="126" spans="2:13" x14ac:dyDescent="0.25">
      <c r="B126" s="19"/>
      <c r="C126" s="74">
        <v>122</v>
      </c>
      <c r="D126" s="75">
        <f>IF(('3 - Tabela Price'!H126*'0 - Informações do Contrato'!$D$30)&lt;0,0,('3 - Tabela Price'!H126*'0 - Informações do Contrato'!$D$30))</f>
        <v>8.4944065346645084E-13</v>
      </c>
      <c r="E126" s="75">
        <f>IF(C126&gt;'0 - Informações do Contrato'!$D$31,0,'1 - Informações Básicas'!$D$7)</f>
        <v>0</v>
      </c>
      <c r="F126" s="80">
        <f>IF(D126&lt;0.000001,0,('1 - Informações Básicas'!$D$7*C126))</f>
        <v>0</v>
      </c>
      <c r="G126" s="76">
        <f>IF(F126=0,,'1 - Informações Básicas'!$D$5-'2 - Dados Financeiros'!F126)</f>
        <v>0</v>
      </c>
      <c r="H126" s="19"/>
      <c r="I126" s="19"/>
      <c r="J126" s="19"/>
      <c r="K126" s="19"/>
      <c r="L126" s="19"/>
      <c r="M126" s="19"/>
    </row>
    <row r="127" spans="2:13" x14ac:dyDescent="0.25">
      <c r="B127" s="19"/>
      <c r="C127" s="74">
        <v>123</v>
      </c>
      <c r="D127" s="75">
        <f>IF(('3 - Tabela Price'!H127*'0 - Informações do Contrato'!$D$30)&lt;0,0,('3 - Tabela Price'!H127*'0 - Informações do Contrato'!$D$30))</f>
        <v>8.5290137983553622E-13</v>
      </c>
      <c r="E127" s="75">
        <f>IF(C127&gt;'0 - Informações do Contrato'!$D$31,0,'1 - Informações Básicas'!$D$7)</f>
        <v>0</v>
      </c>
      <c r="F127" s="80">
        <f>IF(D127&lt;0.000001,0,('1 - Informações Básicas'!$D$7*C127))</f>
        <v>0</v>
      </c>
      <c r="G127" s="76">
        <f>IF(F127=0,,'1 - Informações Básicas'!$D$5-'2 - Dados Financeiros'!F127)</f>
        <v>0</v>
      </c>
      <c r="H127" s="19"/>
      <c r="I127" s="19"/>
      <c r="J127" s="19"/>
      <c r="K127" s="19"/>
      <c r="L127" s="19"/>
      <c r="M127" s="19"/>
    </row>
    <row r="128" spans="2:13" x14ac:dyDescent="0.25">
      <c r="B128" s="19"/>
      <c r="C128" s="74">
        <v>124</v>
      </c>
      <c r="D128" s="75">
        <f>IF(('3 - Tabela Price'!H128*'0 - Informações do Contrato'!$D$30)&lt;0,0,('3 - Tabela Price'!H128*'0 - Informações do Contrato'!$D$30))</f>
        <v>8.5637620563223074E-13</v>
      </c>
      <c r="E128" s="75">
        <f>IF(C128&gt;'0 - Informações do Contrato'!$D$31,0,'1 - Informações Básicas'!$D$7)</f>
        <v>0</v>
      </c>
      <c r="F128" s="80">
        <f>IF(D128&lt;0.000001,0,('1 - Informações Básicas'!$D$7*C128))</f>
        <v>0</v>
      </c>
      <c r="G128" s="76">
        <f>IF(F128=0,,'1 - Informações Básicas'!$D$5-'2 - Dados Financeiros'!F128)</f>
        <v>0</v>
      </c>
      <c r="H128" s="19"/>
      <c r="I128" s="19"/>
      <c r="J128" s="19"/>
      <c r="K128" s="19"/>
      <c r="L128" s="19"/>
      <c r="M128" s="19"/>
    </row>
    <row r="129" spans="2:13" x14ac:dyDescent="0.25">
      <c r="B129" s="19"/>
      <c r="C129" s="74">
        <v>125</v>
      </c>
      <c r="D129" s="75">
        <f>IF(('3 - Tabela Price'!H129*'0 - Informações do Contrato'!$D$30)&lt;0,0,('3 - Tabela Price'!H129*'0 - Informações do Contrato'!$D$30))</f>
        <v>8.5986518829934748E-13</v>
      </c>
      <c r="E129" s="75">
        <f>IF(C129&gt;'0 - Informações do Contrato'!$D$31,0,'1 - Informações Básicas'!$D$7)</f>
        <v>0</v>
      </c>
      <c r="F129" s="80">
        <f>IF(D129&lt;0.000001,0,('1 - Informações Básicas'!$D$7*C129))</f>
        <v>0</v>
      </c>
      <c r="G129" s="76">
        <f>IF(F129=0,,'1 - Informações Básicas'!$D$5-'2 - Dados Financeiros'!F129)</f>
        <v>0</v>
      </c>
      <c r="H129" s="19"/>
      <c r="I129" s="19"/>
      <c r="J129" s="19"/>
      <c r="K129" s="19"/>
      <c r="L129" s="19"/>
      <c r="M129" s="19"/>
    </row>
    <row r="130" spans="2:13" x14ac:dyDescent="0.25">
      <c r="B130" s="19"/>
      <c r="C130" s="74">
        <v>126</v>
      </c>
      <c r="D130" s="75">
        <f>IF(('3 - Tabela Price'!H130*'0 - Informações do Contrato'!$D$30)&lt;0,0,('3 - Tabela Price'!H130*'0 - Informações do Contrato'!$D$30))</f>
        <v>8.6336838551372919E-13</v>
      </c>
      <c r="E130" s="75">
        <f>IF(C130&gt;'0 - Informações do Contrato'!$D$31,0,'1 - Informações Básicas'!$D$7)</f>
        <v>0</v>
      </c>
      <c r="F130" s="80">
        <f>IF(D130&lt;0.000001,0,('1 - Informações Básicas'!$D$7*C130))</f>
        <v>0</v>
      </c>
      <c r="G130" s="76">
        <f>IF(F130=0,,'1 - Informações Básicas'!$D$5-'2 - Dados Financeiros'!F130)</f>
        <v>0</v>
      </c>
      <c r="H130" s="19"/>
      <c r="I130" s="19"/>
      <c r="J130" s="19"/>
      <c r="K130" s="19"/>
      <c r="L130" s="19"/>
      <c r="M130" s="19"/>
    </row>
    <row r="131" spans="2:13" x14ac:dyDescent="0.25">
      <c r="B131" s="19"/>
      <c r="C131" s="74">
        <v>127</v>
      </c>
      <c r="D131" s="75">
        <f>IF(('3 - Tabela Price'!H131*'0 - Informações do Contrato'!$D$30)&lt;0,0,('3 - Tabela Price'!H131*'0 - Informações do Contrato'!$D$30))</f>
        <v>8.6688585518720063E-13</v>
      </c>
      <c r="E131" s="75">
        <f>IF(C131&gt;'0 - Informações do Contrato'!$D$31,0,'1 - Informações Básicas'!$D$7)</f>
        <v>0</v>
      </c>
      <c r="F131" s="80">
        <f>IF(D131&lt;0.000001,0,('1 - Informações Básicas'!$D$7*C131))</f>
        <v>0</v>
      </c>
      <c r="G131" s="76">
        <f>IF(F131=0,,'1 - Informações Básicas'!$D$5-'2 - Dados Financeiros'!F131)</f>
        <v>0</v>
      </c>
      <c r="H131" s="19"/>
      <c r="I131" s="19"/>
      <c r="J131" s="19"/>
      <c r="K131" s="19"/>
      <c r="L131" s="19"/>
      <c r="M131" s="19"/>
    </row>
    <row r="132" spans="2:13" x14ac:dyDescent="0.25">
      <c r="B132" s="19"/>
      <c r="C132" s="74">
        <v>128</v>
      </c>
      <c r="D132" s="75">
        <f>IF(('3 - Tabela Price'!H132*'0 - Informações do Contrato'!$D$30)&lt;0,0,('3 - Tabela Price'!H132*'0 - Informações do Contrato'!$D$30))</f>
        <v>8.7041765546752713E-13</v>
      </c>
      <c r="E132" s="75">
        <f>IF(C132&gt;'0 - Informações do Contrato'!$D$31,0,'1 - Informações Básicas'!$D$7)</f>
        <v>0</v>
      </c>
      <c r="F132" s="80">
        <f>IF(D132&lt;0.000001,0,('1 - Informações Básicas'!$D$7*C132))</f>
        <v>0</v>
      </c>
      <c r="G132" s="76">
        <f>IF(F132=0,,'1 - Informações Básicas'!$D$5-'2 - Dados Financeiros'!F132)</f>
        <v>0</v>
      </c>
      <c r="H132" s="19"/>
      <c r="I132" s="19"/>
      <c r="J132" s="19"/>
      <c r="K132" s="19"/>
      <c r="L132" s="19"/>
      <c r="M132" s="19"/>
    </row>
    <row r="133" spans="2:13" x14ac:dyDescent="0.25">
      <c r="B133" s="19"/>
      <c r="C133" s="74">
        <v>129</v>
      </c>
      <c r="D133" s="75">
        <f>IF(('3 - Tabela Price'!H133*'0 - Informações do Contrato'!$D$30)&lt;0,0,('3 - Tabela Price'!H133*'0 - Informações do Contrato'!$D$30))</f>
        <v>8.739638447393748E-13</v>
      </c>
      <c r="E133" s="75">
        <f>IF(C133&gt;'0 - Informações do Contrato'!$D$31,0,'1 - Informações Básicas'!$D$7)</f>
        <v>0</v>
      </c>
      <c r="F133" s="80">
        <f>IF(D133&lt;0.000001,0,('1 - Informações Básicas'!$D$7*C133))</f>
        <v>0</v>
      </c>
      <c r="G133" s="76">
        <f>IF(F133=0,,'1 - Informações Básicas'!$D$5-'2 - Dados Financeiros'!F133)</f>
        <v>0</v>
      </c>
      <c r="H133" s="19"/>
      <c r="I133" s="19"/>
      <c r="J133" s="19"/>
      <c r="K133" s="19"/>
      <c r="L133" s="19"/>
      <c r="M133" s="19"/>
    </row>
    <row r="134" spans="2:13" x14ac:dyDescent="0.25">
      <c r="B134" s="19"/>
      <c r="C134" s="74">
        <v>130</v>
      </c>
      <c r="D134" s="75">
        <f>IF(('3 - Tabela Price'!H134*'0 - Informações do Contrato'!$D$30)&lt;0,0,('3 - Tabela Price'!H134*'0 - Informações do Contrato'!$D$30))</f>
        <v>8.775244816252762E-13</v>
      </c>
      <c r="E134" s="75">
        <f>IF(C134&gt;'0 - Informações do Contrato'!$D$31,0,'1 - Informações Básicas'!$D$7)</f>
        <v>0</v>
      </c>
      <c r="F134" s="80">
        <f>IF(D134&lt;0.000001,0,('1 - Informações Básicas'!$D$7*C134))</f>
        <v>0</v>
      </c>
      <c r="G134" s="76">
        <f>IF(F134=0,,'1 - Informações Básicas'!$D$5-'2 - Dados Financeiros'!F134)</f>
        <v>0</v>
      </c>
      <c r="H134" s="19"/>
      <c r="I134" s="19"/>
      <c r="J134" s="19"/>
      <c r="K134" s="19"/>
      <c r="L134" s="19"/>
      <c r="M134" s="19"/>
    </row>
    <row r="135" spans="2:13" x14ac:dyDescent="0.25">
      <c r="B135" s="19"/>
      <c r="C135" s="74">
        <v>131</v>
      </c>
      <c r="D135" s="75">
        <f>IF(('3 - Tabela Price'!H135*'0 - Informações do Contrato'!$D$30)&lt;0,0,('3 - Tabela Price'!H135*'0 - Informações do Contrato'!$D$30))</f>
        <v>8.8109962498659955E-13</v>
      </c>
      <c r="E135" s="75">
        <f>IF(C135&gt;'0 - Informações do Contrato'!$D$31,0,'1 - Informações Básicas'!$D$7)</f>
        <v>0</v>
      </c>
      <c r="F135" s="80">
        <f>IF(D135&lt;0.000001,0,('1 - Informações Básicas'!$D$7*C135))</f>
        <v>0</v>
      </c>
      <c r="G135" s="76">
        <f>IF(F135=0,,'1 - Informações Básicas'!$D$5-'2 - Dados Financeiros'!F135)</f>
        <v>0</v>
      </c>
      <c r="H135" s="19"/>
      <c r="I135" s="19"/>
      <c r="J135" s="19"/>
      <c r="K135" s="19"/>
      <c r="L135" s="19"/>
      <c r="M135" s="19"/>
    </row>
    <row r="136" spans="2:13" x14ac:dyDescent="0.25">
      <c r="B136" s="19"/>
      <c r="C136" s="74">
        <v>132</v>
      </c>
      <c r="D136" s="75">
        <f>IF(('3 - Tabela Price'!H136*'0 - Informações do Contrato'!$D$30)&lt;0,0,('3 - Tabela Price'!H136*'0 - Informações do Contrato'!$D$30))</f>
        <v>8.8468933392452105E-13</v>
      </c>
      <c r="E136" s="75">
        <f>IF(C136&gt;'0 - Informações do Contrato'!$D$31,0,'1 - Informações Básicas'!$D$7)</f>
        <v>0</v>
      </c>
      <c r="F136" s="80">
        <f>IF(D136&lt;0.000001,0,('1 - Informações Básicas'!$D$7*C136))</f>
        <v>0</v>
      </c>
      <c r="G136" s="76">
        <f>IF(F136=0,,'1 - Informações Básicas'!$D$5-'2 - Dados Financeiros'!F136)</f>
        <v>0</v>
      </c>
      <c r="H136" s="19"/>
      <c r="I136" s="19"/>
      <c r="J136" s="19"/>
      <c r="K136" s="19"/>
      <c r="L136" s="19"/>
      <c r="M136" s="19"/>
    </row>
    <row r="137" spans="2:13" x14ac:dyDescent="0.25">
      <c r="B137" s="19"/>
      <c r="C137" s="98">
        <v>133</v>
      </c>
      <c r="D137" s="99">
        <f>IF(('3 - Tabela Price'!H137*'0 - Informações do Contrato'!$D$30)&lt;0,0,('3 - Tabela Price'!H137*'0 - Informações do Contrato'!$D$30))</f>
        <v>8.8829366778100299E-13</v>
      </c>
      <c r="E137" s="99">
        <f>IF(C137&gt;'0 - Informações do Contrato'!$D$31,0,'1 - Informações Básicas'!$D$7)</f>
        <v>0</v>
      </c>
      <c r="F137" s="105">
        <f>IF(D137&lt;0.000001,0,('1 - Informações Básicas'!$D$7*C137))</f>
        <v>0</v>
      </c>
      <c r="G137" s="100">
        <f>IF(F137=0,,'1 - Informações Básicas'!$D$5-'2 - Dados Financeiros'!F137)</f>
        <v>0</v>
      </c>
      <c r="H137" s="19"/>
      <c r="I137" s="19"/>
      <c r="J137" s="19"/>
      <c r="K137" s="19"/>
      <c r="L137" s="19"/>
      <c r="M137" s="19"/>
    </row>
    <row r="138" spans="2:13" x14ac:dyDescent="0.25">
      <c r="B138" s="19"/>
      <c r="C138" s="98">
        <v>134</v>
      </c>
      <c r="D138" s="99">
        <f>IF(('3 - Tabela Price'!H138*'0 - Informações do Contrato'!$D$30)&lt;0,0,('3 - Tabela Price'!H138*'0 - Informações do Contrato'!$D$30))</f>
        <v>8.919126861397738E-13</v>
      </c>
      <c r="E138" s="99">
        <f>IF(C138&gt;'0 - Informações do Contrato'!$D$31,0,'1 - Informações Básicas'!$D$7)</f>
        <v>0</v>
      </c>
      <c r="F138" s="105">
        <f>IF(D138&lt;0.000001,0,('1 - Informações Básicas'!$D$7*C138))</f>
        <v>0</v>
      </c>
      <c r="G138" s="100">
        <f>IF(F138=0,,'1 - Informações Básicas'!$D$5-'2 - Dados Financeiros'!F138)</f>
        <v>0</v>
      </c>
      <c r="H138" s="19"/>
      <c r="I138" s="19"/>
      <c r="J138" s="19"/>
      <c r="K138" s="19"/>
      <c r="L138" s="19"/>
      <c r="M138" s="19"/>
    </row>
    <row r="139" spans="2:13" x14ac:dyDescent="0.25">
      <c r="B139" s="19"/>
      <c r="C139" s="98">
        <v>135</v>
      </c>
      <c r="D139" s="99">
        <f>IF(('3 - Tabela Price'!H139*'0 - Informações do Contrato'!$D$30)&lt;0,0,('3 - Tabela Price'!H139*'0 - Informações do Contrato'!$D$30))</f>
        <v>8.9554644882731348E-13</v>
      </c>
      <c r="E139" s="99">
        <f>IF(C139&gt;'0 - Informações do Contrato'!$D$31,0,'1 - Informações Básicas'!$D$7)</f>
        <v>0</v>
      </c>
      <c r="F139" s="105">
        <f>IF(D139&lt;0.000001,0,('1 - Informações Básicas'!$D$7*C139))</f>
        <v>0</v>
      </c>
      <c r="G139" s="100">
        <f>IF(F139=0,,'1 - Informações Básicas'!$D$5-'2 - Dados Financeiros'!F139)</f>
        <v>0</v>
      </c>
      <c r="H139" s="19"/>
      <c r="I139" s="19"/>
      <c r="J139" s="19"/>
      <c r="K139" s="19"/>
      <c r="L139" s="19"/>
      <c r="M139" s="19"/>
    </row>
    <row r="140" spans="2:13" x14ac:dyDescent="0.25">
      <c r="B140" s="19"/>
      <c r="C140" s="98">
        <v>136</v>
      </c>
      <c r="D140" s="99">
        <f>IF(('3 - Tabela Price'!H140*'0 - Informações do Contrato'!$D$30)&lt;0,0,('3 - Tabela Price'!H140*'0 - Informações do Contrato'!$D$30))</f>
        <v>8.9919501591384274E-13</v>
      </c>
      <c r="E140" s="99">
        <f>IF(C140&gt;'0 - Informações do Contrato'!$D$31,0,'1 - Informações Básicas'!$D$7)</f>
        <v>0</v>
      </c>
      <c r="F140" s="105">
        <f>IF(D140&lt;0.000001,0,('1 - Informações Básicas'!$D$7*C140))</f>
        <v>0</v>
      </c>
      <c r="G140" s="100">
        <f>IF(F140=0,,'1 - Informações Básicas'!$D$5-'2 - Dados Financeiros'!F140)</f>
        <v>0</v>
      </c>
      <c r="H140" s="19"/>
      <c r="I140" s="19"/>
      <c r="J140" s="19"/>
      <c r="K140" s="19"/>
      <c r="L140" s="19"/>
      <c r="M140" s="19"/>
    </row>
    <row r="141" spans="2:13" x14ac:dyDescent="0.25">
      <c r="B141" s="19"/>
      <c r="C141" s="98">
        <v>137</v>
      </c>
      <c r="D141" s="99">
        <f>IF(('3 - Tabela Price'!H141*'0 - Informações do Contrato'!$D$30)&lt;0,0,('3 - Tabela Price'!H141*'0 - Informações do Contrato'!$D$30))</f>
        <v>9.0285844771431535E-13</v>
      </c>
      <c r="E141" s="99">
        <f>IF(C141&gt;'0 - Informações do Contrato'!$D$31,0,'1 - Informações Básicas'!$D$7)</f>
        <v>0</v>
      </c>
      <c r="F141" s="105">
        <f>IF(D141&lt;0.000001,0,('1 - Informações Básicas'!$D$7*C141))</f>
        <v>0</v>
      </c>
      <c r="G141" s="100">
        <f>IF(F141=0,,'1 - Informações Básicas'!$D$5-'2 - Dados Financeiros'!F141)</f>
        <v>0</v>
      </c>
      <c r="H141" s="19"/>
      <c r="I141" s="19"/>
      <c r="J141" s="19"/>
      <c r="K141" s="19"/>
      <c r="L141" s="19"/>
      <c r="M141" s="19"/>
    </row>
    <row r="142" spans="2:13" x14ac:dyDescent="0.25">
      <c r="B142" s="19"/>
      <c r="C142" s="98">
        <v>138</v>
      </c>
      <c r="D142" s="99">
        <f>IF(('3 - Tabela Price'!H142*'0 - Informações do Contrato'!$D$30)&lt;0,0,('3 - Tabela Price'!H142*'0 - Informações do Contrato'!$D$30))</f>
        <v>9.065368047894161E-13</v>
      </c>
      <c r="E142" s="99">
        <f>IF(C142&gt;'0 - Informações do Contrato'!$D$31,0,'1 - Informações Básicas'!$D$7)</f>
        <v>0</v>
      </c>
      <c r="F142" s="105">
        <f>IF(D142&lt;0.000001,0,('1 - Informações Básicas'!$D$7*C142))</f>
        <v>0</v>
      </c>
      <c r="G142" s="100">
        <f>IF(F142=0,,'1 - Informações Básicas'!$D$5-'2 - Dados Financeiros'!F142)</f>
        <v>0</v>
      </c>
      <c r="H142" s="19"/>
      <c r="I142" s="19"/>
      <c r="J142" s="19"/>
      <c r="K142" s="19"/>
      <c r="L142" s="19"/>
      <c r="M142" s="19"/>
    </row>
    <row r="143" spans="2:13" x14ac:dyDescent="0.25">
      <c r="B143" s="19"/>
      <c r="C143" s="98">
        <v>139</v>
      </c>
      <c r="D143" s="99">
        <f>IF(('3 - Tabela Price'!H143*'0 - Informações do Contrato'!$D$30)&lt;0,0,('3 - Tabela Price'!H143*'0 - Informações do Contrato'!$D$30))</f>
        <v>9.1023014794656122E-13</v>
      </c>
      <c r="E143" s="99">
        <f>IF(C143&gt;'0 - Informações do Contrato'!$D$31,0,'1 - Informações Básicas'!$D$7)</f>
        <v>0</v>
      </c>
      <c r="F143" s="105">
        <f>IF(D143&lt;0.000001,0,('1 - Informações Básicas'!$D$7*C143))</f>
        <v>0</v>
      </c>
      <c r="G143" s="100">
        <f>IF(F143=0,,'1 - Informações Básicas'!$D$5-'2 - Dados Financeiros'!F143)</f>
        <v>0</v>
      </c>
      <c r="H143" s="19"/>
      <c r="I143" s="19"/>
      <c r="J143" s="19"/>
      <c r="K143" s="19"/>
      <c r="L143" s="19"/>
      <c r="M143" s="19"/>
    </row>
    <row r="144" spans="2:13" x14ac:dyDescent="0.25">
      <c r="B144" s="19"/>
      <c r="C144" s="98">
        <v>140</v>
      </c>
      <c r="D144" s="99">
        <f>IF(('3 - Tabela Price'!H144*'0 - Informações do Contrato'!$D$30)&lt;0,0,('3 - Tabela Price'!H144*'0 - Informações do Contrato'!$D$30))</f>
        <v>9.1393853824090423E-13</v>
      </c>
      <c r="E144" s="99">
        <f>IF(C144&gt;'0 - Informações do Contrato'!$D$31,0,'1 - Informações Básicas'!$D$7)</f>
        <v>0</v>
      </c>
      <c r="F144" s="105">
        <f>IF(D144&lt;0.000001,0,('1 - Informações Básicas'!$D$7*C144))</f>
        <v>0</v>
      </c>
      <c r="G144" s="100">
        <f>IF(F144=0,,'1 - Informações Básicas'!$D$5-'2 - Dados Financeiros'!F144)</f>
        <v>0</v>
      </c>
      <c r="H144" s="19"/>
      <c r="I144" s="19"/>
      <c r="J144" s="19"/>
      <c r="K144" s="19"/>
      <c r="L144" s="19"/>
      <c r="M144" s="19"/>
    </row>
    <row r="145" spans="2:13" x14ac:dyDescent="0.25">
      <c r="B145" s="19"/>
      <c r="C145" s="98">
        <v>141</v>
      </c>
      <c r="D145" s="99">
        <f>IF(('3 - Tabela Price'!H145*'0 - Informações do Contrato'!$D$30)&lt;0,0,('3 - Tabela Price'!H145*'0 - Informações do Contrato'!$D$30))</f>
        <v>9.176620369763443E-13</v>
      </c>
      <c r="E145" s="99">
        <f>IF(C145&gt;'0 - Informações do Contrato'!$D$31,0,'1 - Informações Básicas'!$D$7)</f>
        <v>0</v>
      </c>
      <c r="F145" s="105">
        <f>IF(D145&lt;0.000001,0,('1 - Informações Básicas'!$D$7*C145))</f>
        <v>0</v>
      </c>
      <c r="G145" s="100">
        <f>IF(F145=0,,'1 - Informações Básicas'!$D$5-'2 - Dados Financeiros'!F145)</f>
        <v>0</v>
      </c>
      <c r="H145" s="19"/>
      <c r="I145" s="19"/>
      <c r="J145" s="19"/>
      <c r="K145" s="19"/>
      <c r="L145" s="19"/>
      <c r="M145" s="19"/>
    </row>
    <row r="146" spans="2:13" x14ac:dyDescent="0.25">
      <c r="B146" s="19"/>
      <c r="C146" s="98">
        <v>142</v>
      </c>
      <c r="D146" s="99">
        <f>IF(('3 - Tabela Price'!H146*'0 - Informações do Contrato'!$D$30)&lt;0,0,('3 - Tabela Price'!H146*'0 - Informações do Contrato'!$D$30))</f>
        <v>9.2140070570654062E-13</v>
      </c>
      <c r="E146" s="99">
        <f>IF(C146&gt;'0 - Informações do Contrato'!$D$31,0,'1 - Informações Básicas'!$D$7)</f>
        <v>0</v>
      </c>
      <c r="F146" s="105">
        <f>IF(D146&lt;0.000001,0,('1 - Informações Básicas'!$D$7*C146))</f>
        <v>0</v>
      </c>
      <c r="G146" s="100">
        <f>IF(F146=0,,'1 - Informações Básicas'!$D$5-'2 - Dados Financeiros'!F146)</f>
        <v>0</v>
      </c>
      <c r="H146" s="19"/>
      <c r="I146" s="19"/>
      <c r="J146" s="19"/>
      <c r="K146" s="19"/>
      <c r="L146" s="19"/>
      <c r="M146" s="19"/>
    </row>
    <row r="147" spans="2:13" x14ac:dyDescent="0.25">
      <c r="B147" s="19"/>
      <c r="C147" s="98">
        <v>143</v>
      </c>
      <c r="D147" s="99">
        <f>IF(('3 - Tabela Price'!H147*'0 - Informações do Contrato'!$D$30)&lt;0,0,('3 - Tabela Price'!H147*'0 - Informações do Contrato'!$D$30))</f>
        <v>9.2515460623593004E-13</v>
      </c>
      <c r="E147" s="99">
        <f>IF(C147&gt;'0 - Informações do Contrato'!$D$31,0,'1 - Informações Básicas'!$D$7)</f>
        <v>0</v>
      </c>
      <c r="F147" s="105">
        <f>IF(D147&lt;0.000001,0,('1 - Informações Básicas'!$D$7*C147))</f>
        <v>0</v>
      </c>
      <c r="G147" s="100">
        <f>IF(F147=0,,'1 - Informações Básicas'!$D$5-'2 - Dados Financeiros'!F147)</f>
        <v>0</v>
      </c>
      <c r="H147" s="19"/>
      <c r="I147" s="19"/>
      <c r="J147" s="19"/>
      <c r="K147" s="19"/>
      <c r="L147" s="19"/>
      <c r="M147" s="19"/>
    </row>
    <row r="148" spans="2:13" x14ac:dyDescent="0.25">
      <c r="B148" s="19"/>
      <c r="C148" s="98">
        <v>144</v>
      </c>
      <c r="D148" s="99">
        <f>IF(('3 - Tabela Price'!H148*'0 - Informações do Contrato'!$D$30)&lt;0,0,('3 - Tabela Price'!H148*'0 - Informações do Contrato'!$D$30))</f>
        <v>9.2892380062074777E-13</v>
      </c>
      <c r="E148" s="99">
        <f>IF(C148&gt;'0 - Informações do Contrato'!$D$31,0,'1 - Informações Básicas'!$D$7)</f>
        <v>0</v>
      </c>
      <c r="F148" s="105">
        <f>IF(D148&lt;0.000001,0,('1 - Informações Básicas'!$D$7*C148))</f>
        <v>0</v>
      </c>
      <c r="G148" s="100">
        <f>IF(F148=0,,'1 - Informações Básicas'!$D$5-'2 - Dados Financeiros'!F148)</f>
        <v>0</v>
      </c>
      <c r="H148" s="19"/>
      <c r="I148" s="19"/>
      <c r="J148" s="19"/>
      <c r="K148" s="19"/>
      <c r="L148" s="19"/>
      <c r="M148" s="19"/>
    </row>
    <row r="149" spans="2:13" x14ac:dyDescent="0.25">
      <c r="B149" s="19"/>
      <c r="C149" s="74">
        <v>145</v>
      </c>
      <c r="D149" s="75">
        <f>IF(('3 - Tabela Price'!H149*'0 - Informações do Contrato'!$D$30)&lt;0,0,('3 - Tabela Price'!H149*'0 - Informações do Contrato'!$D$30))</f>
        <v>9.3270835117005367E-13</v>
      </c>
      <c r="E149" s="75">
        <f>IF(C149&gt;'0 - Informações do Contrato'!$D$31,0,'1 - Informações Básicas'!$D$7)</f>
        <v>0</v>
      </c>
      <c r="F149" s="80">
        <f>IF(D149&lt;0.000001,0,('1 - Informações Básicas'!$D$7*C149))</f>
        <v>0</v>
      </c>
      <c r="G149" s="76">
        <f>IF(F149=0,,'1 - Informações Básicas'!$D$5-'2 - Dados Financeiros'!F149)</f>
        <v>0</v>
      </c>
      <c r="H149" s="19"/>
      <c r="I149" s="19"/>
      <c r="J149" s="19"/>
      <c r="K149" s="19"/>
      <c r="L149" s="19"/>
      <c r="M149" s="19"/>
    </row>
    <row r="150" spans="2:13" x14ac:dyDescent="0.25">
      <c r="B150" s="19"/>
      <c r="C150" s="74">
        <v>146</v>
      </c>
      <c r="D150" s="75">
        <f>IF(('3 - Tabela Price'!H150*'0 - Informações do Contrato'!$D$30)&lt;0,0,('3 - Tabela Price'!H150*'0 - Informações do Contrato'!$D$30))</f>
        <v>9.3650832044676317E-13</v>
      </c>
      <c r="E150" s="75">
        <f>IF(C150&gt;'0 - Informações do Contrato'!$D$31,0,'1 - Informações Básicas'!$D$7)</f>
        <v>0</v>
      </c>
      <c r="F150" s="80">
        <f>IF(D150&lt;0.000001,0,('1 - Informações Básicas'!$D$7*C150))</f>
        <v>0</v>
      </c>
      <c r="G150" s="76">
        <f>IF(F150=0,,'1 - Informações Básicas'!$D$5-'2 - Dados Financeiros'!F150)</f>
        <v>0</v>
      </c>
      <c r="H150" s="19"/>
      <c r="I150" s="19"/>
      <c r="J150" s="19"/>
      <c r="K150" s="19"/>
      <c r="L150" s="19"/>
      <c r="M150" s="19"/>
    </row>
    <row r="151" spans="2:13" x14ac:dyDescent="0.25">
      <c r="B151" s="19"/>
      <c r="C151" s="74">
        <v>147</v>
      </c>
      <c r="D151" s="75">
        <f>IF(('3 - Tabela Price'!H151*'0 - Informações do Contrato'!$D$30)&lt;0,0,('3 - Tabela Price'!H151*'0 - Informações do Contrato'!$D$30))</f>
        <v>9.4032377126867987E-13</v>
      </c>
      <c r="E151" s="75">
        <f>IF(C151&gt;'0 - Informações do Contrato'!$D$31,0,'1 - Informações Básicas'!$D$7)</f>
        <v>0</v>
      </c>
      <c r="F151" s="80">
        <f>IF(D151&lt;0.000001,0,('1 - Informações Básicas'!$D$7*C151))</f>
        <v>0</v>
      </c>
      <c r="G151" s="76">
        <f>IF(F151=0,,'1 - Informações Básicas'!$D$5-'2 - Dados Financeiros'!F151)</f>
        <v>0</v>
      </c>
      <c r="H151" s="19"/>
      <c r="I151" s="19"/>
      <c r="J151" s="19"/>
      <c r="K151" s="19"/>
      <c r="L151" s="19"/>
      <c r="M151" s="19"/>
    </row>
    <row r="152" spans="2:13" x14ac:dyDescent="0.25">
      <c r="B152" s="19"/>
      <c r="C152" s="74">
        <v>148</v>
      </c>
      <c r="D152" s="75">
        <f>IF(('3 - Tabela Price'!H152*'0 - Informações do Contrato'!$D$30)&lt;0,0,('3 - Tabela Price'!H152*'0 - Informações do Contrato'!$D$30))</f>
        <v>9.4415476670953536E-13</v>
      </c>
      <c r="E152" s="75">
        <f>IF(C152&gt;'0 - Informações do Contrato'!$D$31,0,'1 - Informações Básicas'!$D$7)</f>
        <v>0</v>
      </c>
      <c r="F152" s="80">
        <f>IF(D152&lt;0.000001,0,('1 - Informações Básicas'!$D$7*C152))</f>
        <v>0</v>
      </c>
      <c r="G152" s="76">
        <f>IF(F152=0,,'1 - Informações Básicas'!$D$5-'2 - Dados Financeiros'!F152)</f>
        <v>0</v>
      </c>
      <c r="H152" s="19"/>
      <c r="I152" s="19"/>
      <c r="J152" s="19"/>
      <c r="K152" s="19"/>
      <c r="L152" s="19"/>
      <c r="M152" s="19"/>
    </row>
    <row r="153" spans="2:13" x14ac:dyDescent="0.25">
      <c r="B153" s="19"/>
      <c r="C153" s="74">
        <v>149</v>
      </c>
      <c r="D153" s="75">
        <f>IF(('3 - Tabela Price'!H153*'0 - Informações do Contrato'!$D$30)&lt;0,0,('3 - Tabela Price'!H153*'0 - Informações do Contrato'!$D$30))</f>
        <v>9.4800137010003164E-13</v>
      </c>
      <c r="E153" s="75">
        <f>IF(C153&gt;'0 - Informações do Contrato'!$D$31,0,'1 - Informações Básicas'!$D$7)</f>
        <v>0</v>
      </c>
      <c r="F153" s="80">
        <f>IF(D153&lt;0.000001,0,('1 - Informações Básicas'!$D$7*C153))</f>
        <v>0</v>
      </c>
      <c r="G153" s="76">
        <f>IF(F153=0,,'1 - Informações Básicas'!$D$5-'2 - Dados Financeiros'!F153)</f>
        <v>0</v>
      </c>
      <c r="H153" s="19"/>
      <c r="I153" s="19"/>
      <c r="J153" s="19"/>
      <c r="K153" s="19"/>
      <c r="L153" s="19"/>
      <c r="M153" s="19"/>
    </row>
    <row r="154" spans="2:13" x14ac:dyDescent="0.25">
      <c r="B154" s="19"/>
      <c r="C154" s="74">
        <v>150</v>
      </c>
      <c r="D154" s="75">
        <f>IF(('3 - Tabela Price'!H154*'0 - Informações do Contrato'!$D$30)&lt;0,0,('3 - Tabela Price'!H154*'0 - Informações do Contrato'!$D$30))</f>
        <v>9.5186364502888749E-13</v>
      </c>
      <c r="E154" s="75">
        <f>IF(C154&gt;'0 - Informações do Contrato'!$D$31,0,'1 - Informações Básicas'!$D$7)</f>
        <v>0</v>
      </c>
      <c r="F154" s="80">
        <f>IF(D154&lt;0.000001,0,('1 - Informações Básicas'!$D$7*C154))</f>
        <v>0</v>
      </c>
      <c r="G154" s="76">
        <f>IF(F154=0,,'1 - Informações Básicas'!$D$5-'2 - Dados Financeiros'!F154)</f>
        <v>0</v>
      </c>
      <c r="H154" s="19"/>
      <c r="I154" s="19"/>
      <c r="J154" s="19"/>
      <c r="K154" s="19"/>
      <c r="L154" s="19"/>
      <c r="M154" s="19"/>
    </row>
    <row r="155" spans="2:13" x14ac:dyDescent="0.25">
      <c r="B155" s="19"/>
      <c r="C155" s="74">
        <v>151</v>
      </c>
      <c r="D155" s="75">
        <f>IF(('3 - Tabela Price'!H155*'0 - Informações do Contrato'!$D$30)&lt;0,0,('3 - Tabela Price'!H155*'0 - Informações do Contrato'!$D$30))</f>
        <v>9.5574165534388995E-13</v>
      </c>
      <c r="E155" s="75">
        <f>IF(C155&gt;'0 - Informações do Contrato'!$D$31,0,'1 - Informações Básicas'!$D$7)</f>
        <v>0</v>
      </c>
      <c r="F155" s="80">
        <f>IF(D155&lt;0.000001,0,('1 - Informações Básicas'!$D$7*C155))</f>
        <v>0</v>
      </c>
      <c r="G155" s="76">
        <f>IF(F155=0,,'1 - Informações Básicas'!$D$5-'2 - Dados Financeiros'!F155)</f>
        <v>0</v>
      </c>
      <c r="H155" s="19"/>
      <c r="I155" s="19"/>
      <c r="J155" s="19"/>
      <c r="K155" s="19"/>
      <c r="L155" s="19"/>
      <c r="M155" s="19"/>
    </row>
    <row r="156" spans="2:13" x14ac:dyDescent="0.25">
      <c r="B156" s="19"/>
      <c r="C156" s="74">
        <v>152</v>
      </c>
      <c r="D156" s="75">
        <f>IF(('3 - Tabela Price'!H156*'0 - Informações do Contrato'!$D$30)&lt;0,0,('3 - Tabela Price'!H156*'0 - Informações do Contrato'!$D$30))</f>
        <v>9.5963546515294992E-13</v>
      </c>
      <c r="E156" s="75">
        <f>IF(C156&gt;'0 - Informações do Contrato'!$D$31,0,'1 - Informações Básicas'!$D$7)</f>
        <v>0</v>
      </c>
      <c r="F156" s="80">
        <f>IF(D156&lt;0.000001,0,('1 - Informações Básicas'!$D$7*C156))</f>
        <v>0</v>
      </c>
      <c r="G156" s="76">
        <f>IF(F156=0,,'1 - Informações Básicas'!$D$5-'2 - Dados Financeiros'!F156)</f>
        <v>0</v>
      </c>
      <c r="H156" s="19"/>
      <c r="I156" s="19"/>
      <c r="J156" s="19"/>
      <c r="K156" s="19"/>
      <c r="L156" s="19"/>
      <c r="M156" s="19"/>
    </row>
    <row r="157" spans="2:13" x14ac:dyDescent="0.25">
      <c r="B157" s="19"/>
      <c r="C157" s="74">
        <v>153</v>
      </c>
      <c r="D157" s="75">
        <f>IF(('3 - Tabela Price'!H157*'0 - Informações do Contrato'!$D$30)&lt;0,0,('3 - Tabela Price'!H157*'0 - Informações do Contrato'!$D$30))</f>
        <v>9.6354513882516201E-13</v>
      </c>
      <c r="E157" s="75">
        <f>IF(C157&gt;'0 - Informações do Contrato'!$D$31,0,'1 - Informações Básicas'!$D$7)</f>
        <v>0</v>
      </c>
      <c r="F157" s="80">
        <f>IF(D157&lt;0.000001,0,('1 - Informações Básicas'!$D$7*C157))</f>
        <v>0</v>
      </c>
      <c r="G157" s="76">
        <f>IF(F157=0,,'1 - Informações Básicas'!$D$5-'2 - Dados Financeiros'!F157)</f>
        <v>0</v>
      </c>
      <c r="H157" s="19"/>
      <c r="I157" s="19"/>
      <c r="J157" s="19"/>
      <c r="K157" s="19"/>
      <c r="L157" s="19"/>
      <c r="M157" s="19"/>
    </row>
    <row r="158" spans="2:13" x14ac:dyDescent="0.25">
      <c r="B158" s="19"/>
      <c r="C158" s="74">
        <v>154</v>
      </c>
      <c r="D158" s="75">
        <f>IF(('3 - Tabela Price'!H158*'0 - Informações do Contrato'!$D$30)&lt;0,0,('3 - Tabela Price'!H158*'0 - Informações do Contrato'!$D$30))</f>
        <v>9.6747074099186837E-13</v>
      </c>
      <c r="E158" s="75">
        <f>IF(C158&gt;'0 - Informações do Contrato'!$D$31,0,'1 - Informações Básicas'!$D$7)</f>
        <v>0</v>
      </c>
      <c r="F158" s="80">
        <f>IF(D158&lt;0.000001,0,('1 - Informações Básicas'!$D$7*C158))</f>
        <v>0</v>
      </c>
      <c r="G158" s="76">
        <f>IF(F158=0,,'1 - Informações Básicas'!$D$5-'2 - Dados Financeiros'!F158)</f>
        <v>0</v>
      </c>
      <c r="H158" s="19"/>
      <c r="I158" s="19"/>
      <c r="J158" s="19"/>
      <c r="K158" s="19"/>
      <c r="L158" s="19"/>
      <c r="M158" s="19"/>
    </row>
    <row r="159" spans="2:13" x14ac:dyDescent="0.25">
      <c r="B159" s="19"/>
      <c r="C159" s="74">
        <v>155</v>
      </c>
      <c r="D159" s="75">
        <f>IF(('3 - Tabela Price'!H159*'0 - Informações do Contrato'!$D$30)&lt;0,0,('3 - Tabela Price'!H159*'0 - Informações do Contrato'!$D$30))</f>
        <v>9.7141233654772724E-13</v>
      </c>
      <c r="E159" s="75">
        <f>IF(C159&gt;'0 - Informações do Contrato'!$D$31,0,'1 - Informações Básicas'!$D$7)</f>
        <v>0</v>
      </c>
      <c r="F159" s="80">
        <f>IF(D159&lt;0.000001,0,('1 - Informações Básicas'!$D$7*C159))</f>
        <v>0</v>
      </c>
      <c r="G159" s="76">
        <f>IF(F159=0,,'1 - Informações Básicas'!$D$5-'2 - Dados Financeiros'!F159)</f>
        <v>0</v>
      </c>
      <c r="H159" s="19"/>
      <c r="I159" s="19"/>
      <c r="J159" s="19"/>
      <c r="K159" s="19"/>
      <c r="L159" s="19"/>
      <c r="M159" s="19"/>
    </row>
    <row r="160" spans="2:13" x14ac:dyDescent="0.25">
      <c r="B160" s="19"/>
      <c r="C160" s="74">
        <v>156</v>
      </c>
      <c r="D160" s="75">
        <f>IF(('3 - Tabela Price'!H160*'0 - Informações do Contrato'!$D$30)&lt;0,0,('3 - Tabela Price'!H160*'0 - Informações do Contrato'!$D$30))</f>
        <v>9.7536999065178584E-13</v>
      </c>
      <c r="E160" s="75">
        <f>IF(C160&gt;'0 - Informações do Contrato'!$D$31,0,'1 - Informações Básicas'!$D$7)</f>
        <v>0</v>
      </c>
      <c r="F160" s="80">
        <f>IF(D160&lt;0.000001,0,('1 - Informações Básicas'!$D$7*C160))</f>
        <v>0</v>
      </c>
      <c r="G160" s="76">
        <f>IF(F160=0,,'1 - Informações Básicas'!$D$5-'2 - Dados Financeiros'!F160)</f>
        <v>0</v>
      </c>
      <c r="H160" s="19"/>
      <c r="I160" s="19"/>
      <c r="J160" s="19"/>
      <c r="K160" s="19"/>
      <c r="L160" s="19"/>
      <c r="M160" s="19"/>
    </row>
    <row r="161" spans="2:13" x14ac:dyDescent="0.25">
      <c r="B161" s="19"/>
      <c r="C161" s="98">
        <v>157</v>
      </c>
      <c r="D161" s="99">
        <f>IF(('3 - Tabela Price'!H161*'0 - Informações do Contrato'!$D$30)&lt;0,0,('3 - Tabela Price'!H161*'0 - Informações do Contrato'!$D$30))</f>
        <v>9.7934376872855722E-13</v>
      </c>
      <c r="E161" s="99">
        <f>IF(C161&gt;'0 - Informações do Contrato'!$D$31,0,'1 - Informações Básicas'!$D$7)</f>
        <v>0</v>
      </c>
      <c r="F161" s="105">
        <f>IF(D161&lt;0.000001,0,('1 - Informações Básicas'!$D$7*C161))</f>
        <v>0</v>
      </c>
      <c r="G161" s="100">
        <f>IF(F161=0,,'1 - Informações Básicas'!$D$5-'2 - Dados Financeiros'!F161)</f>
        <v>0</v>
      </c>
      <c r="H161" s="19"/>
      <c r="I161" s="19"/>
      <c r="J161" s="19"/>
      <c r="K161" s="19"/>
      <c r="L161" s="19"/>
      <c r="M161" s="19"/>
    </row>
    <row r="162" spans="2:13" x14ac:dyDescent="0.25">
      <c r="B162" s="19"/>
      <c r="C162" s="98">
        <v>158</v>
      </c>
      <c r="D162" s="99">
        <f>IF(('3 - Tabela Price'!H162*'0 - Informações do Contrato'!$D$30)&lt;0,0,('3 - Tabela Price'!H162*'0 - Informações do Contrato'!$D$30))</f>
        <v>9.8333373646910188E-13</v>
      </c>
      <c r="E162" s="99">
        <f>IF(C162&gt;'0 - Informações do Contrato'!$D$31,0,'1 - Informações Básicas'!$D$7)</f>
        <v>0</v>
      </c>
      <c r="F162" s="105">
        <f>IF(D162&lt;0.000001,0,('1 - Informações Básicas'!$D$7*C162))</f>
        <v>0</v>
      </c>
      <c r="G162" s="100">
        <f>IF(F162=0,,'1 - Informações Básicas'!$D$5-'2 - Dados Financeiros'!F162)</f>
        <v>0</v>
      </c>
      <c r="H162" s="19"/>
      <c r="I162" s="19"/>
      <c r="J162" s="19"/>
      <c r="K162" s="19"/>
      <c r="L162" s="19"/>
      <c r="M162" s="19"/>
    </row>
    <row r="163" spans="2:13" x14ac:dyDescent="0.25">
      <c r="B163" s="19"/>
      <c r="C163" s="98">
        <v>159</v>
      </c>
      <c r="D163" s="99">
        <f>IF(('3 - Tabela Price'!H163*'0 - Informações do Contrato'!$D$30)&lt;0,0,('3 - Tabela Price'!H163*'0 - Informações do Contrato'!$D$30))</f>
        <v>9.8733995983211441E-13</v>
      </c>
      <c r="E163" s="99">
        <f>IF(C163&gt;'0 - Informações do Contrato'!$D$31,0,'1 - Informações Básicas'!$D$7)</f>
        <v>0</v>
      </c>
      <c r="F163" s="105">
        <f>IF(D163&lt;0.000001,0,('1 - Informações Básicas'!$D$7*C163))</f>
        <v>0</v>
      </c>
      <c r="G163" s="100">
        <f>IF(F163=0,,'1 - Informações Básicas'!$D$5-'2 - Dados Financeiros'!F163)</f>
        <v>0</v>
      </c>
      <c r="H163" s="19"/>
      <c r="I163" s="19"/>
      <c r="J163" s="19"/>
      <c r="K163" s="19"/>
      <c r="L163" s="19"/>
      <c r="M163" s="19"/>
    </row>
    <row r="164" spans="2:13" x14ac:dyDescent="0.25">
      <c r="B164" s="19"/>
      <c r="C164" s="98">
        <v>160</v>
      </c>
      <c r="D164" s="99">
        <f>IF(('3 - Tabela Price'!H164*'0 - Informações do Contrato'!$D$30)&lt;0,0,('3 - Tabela Price'!H164*'0 - Informações do Contrato'!$D$30))</f>
        <v>9.9136250504501288E-13</v>
      </c>
      <c r="E164" s="99">
        <f>IF(C164&gt;'0 - Informações do Contrato'!$D$31,0,'1 - Informações Básicas'!$D$7)</f>
        <v>0</v>
      </c>
      <c r="F164" s="105">
        <f>IF(D164&lt;0.000001,0,('1 - Informações Básicas'!$D$7*C164))</f>
        <v>0</v>
      </c>
      <c r="G164" s="100">
        <f>IF(F164=0,,'1 - Informações Básicas'!$D$5-'2 - Dados Financeiros'!F164)</f>
        <v>0</v>
      </c>
      <c r="H164" s="19"/>
      <c r="I164" s="19"/>
      <c r="J164" s="19"/>
      <c r="K164" s="19"/>
      <c r="L164" s="19"/>
      <c r="M164" s="19"/>
    </row>
    <row r="165" spans="2:13" x14ac:dyDescent="0.25">
      <c r="B165" s="19"/>
      <c r="C165" s="98">
        <v>161</v>
      </c>
      <c r="D165" s="99">
        <f>IF(('3 - Tabela Price'!H165*'0 - Informações do Contrato'!$D$30)&lt;0,0,('3 - Tabela Price'!H165*'0 - Informações do Contrato'!$D$30))</f>
        <v>9.9540143860503393E-13</v>
      </c>
      <c r="E165" s="99">
        <f>IF(C165&gt;'0 - Informações do Contrato'!$D$31,0,'1 - Informações Básicas'!$D$7)</f>
        <v>0</v>
      </c>
      <c r="F165" s="105">
        <f>IF(D165&lt;0.000001,0,('1 - Informações Básicas'!$D$7*C165))</f>
        <v>0</v>
      </c>
      <c r="G165" s="100">
        <f>IF(F165=0,,'1 - Informações Básicas'!$D$5-'2 - Dados Financeiros'!F165)</f>
        <v>0</v>
      </c>
      <c r="H165" s="19"/>
      <c r="I165" s="19"/>
      <c r="J165" s="19"/>
      <c r="K165" s="19"/>
      <c r="L165" s="19"/>
      <c r="M165" s="19"/>
    </row>
    <row r="166" spans="2:13" x14ac:dyDescent="0.25">
      <c r="B166" s="19"/>
      <c r="C166" s="98">
        <v>162</v>
      </c>
      <c r="D166" s="99">
        <f>IF(('3 - Tabela Price'!H166*'0 - Informações do Contrato'!$D$30)&lt;0,0,('3 - Tabela Price'!H166*'0 - Informações do Contrato'!$D$30))</f>
        <v>9.9945682728033263E-13</v>
      </c>
      <c r="E166" s="99">
        <f>IF(C166&gt;'0 - Informações do Contrato'!$D$31,0,'1 - Informações Básicas'!$D$7)</f>
        <v>0</v>
      </c>
      <c r="F166" s="105">
        <f>IF(D166&lt;0.000001,0,('1 - Informações Básicas'!$D$7*C166))</f>
        <v>0</v>
      </c>
      <c r="G166" s="100">
        <f>IF(F166=0,,'1 - Informações Básicas'!$D$5-'2 - Dados Financeiros'!F166)</f>
        <v>0</v>
      </c>
      <c r="H166" s="19"/>
      <c r="I166" s="19"/>
      <c r="J166" s="19"/>
      <c r="K166" s="19"/>
      <c r="L166" s="19"/>
      <c r="M166" s="19"/>
    </row>
    <row r="167" spans="2:13" x14ac:dyDescent="0.25">
      <c r="B167" s="19"/>
      <c r="C167" s="98">
        <v>163</v>
      </c>
      <c r="D167" s="99">
        <f>IF(('3 - Tabela Price'!H167*'0 - Informações do Contrato'!$D$30)&lt;0,0,('3 - Tabela Price'!H167*'0 - Informações do Contrato'!$D$30))</f>
        <v>1.0035287381110851E-12</v>
      </c>
      <c r="E167" s="99">
        <f>IF(C167&gt;'0 - Informações do Contrato'!$D$31,0,'1 - Informações Básicas'!$D$7)</f>
        <v>0</v>
      </c>
      <c r="F167" s="105">
        <f>IF(D167&lt;0.000001,0,('1 - Informações Básicas'!$D$7*C167))</f>
        <v>0</v>
      </c>
      <c r="G167" s="100">
        <f>IF(F167=0,,'1 - Informações Básicas'!$D$5-'2 - Dados Financeiros'!F167)</f>
        <v>0</v>
      </c>
      <c r="H167" s="19"/>
      <c r="I167" s="19"/>
      <c r="J167" s="19"/>
      <c r="K167" s="19"/>
      <c r="L167" s="19"/>
      <c r="M167" s="19"/>
    </row>
    <row r="168" spans="2:13" x14ac:dyDescent="0.25">
      <c r="B168" s="19"/>
      <c r="C168" s="98">
        <v>164</v>
      </c>
      <c r="D168" s="99">
        <f>IF(('3 - Tabela Price'!H168*'0 - Informações do Contrato'!$D$30)&lt;0,0,('3 - Tabela Price'!H168*'0 - Informações do Contrato'!$D$30))</f>
        <v>1.0076172384105979E-12</v>
      </c>
      <c r="E168" s="99">
        <f>IF(C168&gt;'0 - Informações do Contrato'!$D$31,0,'1 - Informações Básicas'!$D$7)</f>
        <v>0</v>
      </c>
      <c r="F168" s="105">
        <f>IF(D168&lt;0.000001,0,('1 - Informações Básicas'!$D$7*C168))</f>
        <v>0</v>
      </c>
      <c r="G168" s="100">
        <f>IF(F168=0,,'1 - Informações Básicas'!$D$5-'2 - Dados Financeiros'!F168)</f>
        <v>0</v>
      </c>
      <c r="H168" s="19"/>
      <c r="I168" s="19"/>
      <c r="J168" s="19"/>
      <c r="K168" s="19"/>
      <c r="L168" s="19"/>
      <c r="M168" s="19"/>
    </row>
    <row r="169" spans="2:13" x14ac:dyDescent="0.25">
      <c r="B169" s="19"/>
      <c r="C169" s="98">
        <v>165</v>
      </c>
      <c r="D169" s="99">
        <f>IF(('3 - Tabela Price'!H169*'0 - Informações do Contrato'!$D$30)&lt;0,0,('3 - Tabela Price'!H169*'0 - Informações do Contrato'!$D$30))</f>
        <v>1.0117223957664208E-12</v>
      </c>
      <c r="E169" s="99">
        <f>IF(C169&gt;'0 - Informações do Contrato'!$D$31,0,'1 - Informações Básicas'!$D$7)</f>
        <v>0</v>
      </c>
      <c r="F169" s="105">
        <f>IF(D169&lt;0.000001,0,('1 - Informações Básicas'!$D$7*C169))</f>
        <v>0</v>
      </c>
      <c r="G169" s="100">
        <f>IF(F169=0,,'1 - Informações Básicas'!$D$5-'2 - Dados Financeiros'!F169)</f>
        <v>0</v>
      </c>
      <c r="H169" s="19"/>
      <c r="I169" s="19"/>
      <c r="J169" s="19"/>
      <c r="K169" s="19"/>
      <c r="L169" s="19"/>
      <c r="M169" s="19"/>
    </row>
    <row r="170" spans="2:13" x14ac:dyDescent="0.25">
      <c r="B170" s="19"/>
      <c r="C170" s="98">
        <v>166</v>
      </c>
      <c r="D170" s="99">
        <f>IF(('3 - Tabela Price'!H170*'0 - Informações do Contrato'!$D$30)&lt;0,0,('3 - Tabela Price'!H170*'0 - Informações do Contrato'!$D$30))</f>
        <v>1.0158442780414624E-12</v>
      </c>
      <c r="E170" s="99">
        <f>IF(C170&gt;'0 - Informações do Contrato'!$D$31,0,'1 - Informações Básicas'!$D$7)</f>
        <v>0</v>
      </c>
      <c r="F170" s="105">
        <f>IF(D170&lt;0.000001,0,('1 - Informações Básicas'!$D$7*C170))</f>
        <v>0</v>
      </c>
      <c r="G170" s="100">
        <f>IF(F170=0,,'1 - Informações Básicas'!$D$5-'2 - Dados Financeiros'!F170)</f>
        <v>0</v>
      </c>
      <c r="H170" s="19"/>
      <c r="I170" s="19"/>
      <c r="J170" s="19"/>
      <c r="K170" s="19"/>
      <c r="L170" s="19"/>
      <c r="M170" s="19"/>
    </row>
    <row r="171" spans="2:13" x14ac:dyDescent="0.25">
      <c r="B171" s="19"/>
      <c r="C171" s="98">
        <v>167</v>
      </c>
      <c r="D171" s="99">
        <f>IF(('3 - Tabela Price'!H171*'0 - Informações do Contrato'!$D$30)&lt;0,0,('3 - Tabela Price'!H171*'0 - Informações do Contrato'!$D$30))</f>
        <v>1.0199829533751141E-12</v>
      </c>
      <c r="E171" s="99">
        <f>IF(C171&gt;'0 - Informações do Contrato'!$D$31,0,'1 - Informações Básicas'!$D$7)</f>
        <v>0</v>
      </c>
      <c r="F171" s="105">
        <f>IF(D171&lt;0.000001,0,('1 - Informações Básicas'!$D$7*C171))</f>
        <v>0</v>
      </c>
      <c r="G171" s="100">
        <f>IF(F171=0,,'1 - Informações Básicas'!$D$5-'2 - Dados Financeiros'!F171)</f>
        <v>0</v>
      </c>
      <c r="H171" s="19"/>
      <c r="I171" s="19"/>
      <c r="J171" s="19"/>
      <c r="K171" s="19"/>
      <c r="L171" s="19"/>
      <c r="M171" s="19"/>
    </row>
    <row r="172" spans="2:13" x14ac:dyDescent="0.25">
      <c r="B172" s="19"/>
      <c r="C172" s="98">
        <v>168</v>
      </c>
      <c r="D172" s="99">
        <f>IF(('3 - Tabela Price'!H172*'0 - Informações do Contrato'!$D$30)&lt;0,0,('3 - Tabela Price'!H172*'0 - Informações do Contrato'!$D$30))</f>
        <v>1.0241384901843756E-12</v>
      </c>
      <c r="E172" s="99">
        <f>IF(C172&gt;'0 - Informações do Contrato'!$D$31,0,'1 - Informações Básicas'!$D$7)</f>
        <v>0</v>
      </c>
      <c r="F172" s="105">
        <f>IF(D172&lt;0.000001,0,('1 - Informações Básicas'!$D$7*C172))</f>
        <v>0</v>
      </c>
      <c r="G172" s="100">
        <f>IF(F172=0,,'1 - Informações Básicas'!$D$5-'2 - Dados Financeiros'!F172)</f>
        <v>0</v>
      </c>
      <c r="H172" s="19"/>
      <c r="I172" s="19"/>
      <c r="J172" s="19"/>
      <c r="K172" s="19"/>
      <c r="L172" s="19"/>
      <c r="M172" s="19"/>
    </row>
    <row r="173" spans="2:13" x14ac:dyDescent="0.25">
      <c r="B173" s="19"/>
      <c r="C173" s="74">
        <v>169</v>
      </c>
      <c r="D173" s="75">
        <f>IF(('3 - Tabela Price'!H173*'0 - Informações do Contrato'!$D$30)&lt;0,0,('3 - Tabela Price'!H173*'0 - Informações do Contrato'!$D$30))</f>
        <v>1.0283109571649856E-12</v>
      </c>
      <c r="E173" s="75">
        <f>IF(C173&gt;'0 - Informações do Contrato'!$D$31,0,'1 - Informações Básicas'!$D$7)</f>
        <v>0</v>
      </c>
      <c r="F173" s="80">
        <f>IF(D173&lt;0.000001,0,('1 - Informações Básicas'!$D$7*C173))</f>
        <v>0</v>
      </c>
      <c r="G173" s="76">
        <f>IF(F173=0,,'1 - Informações Básicas'!$D$5-'2 - Dados Financeiros'!F173)</f>
        <v>0</v>
      </c>
      <c r="H173" s="19"/>
      <c r="I173" s="19"/>
      <c r="J173" s="19"/>
      <c r="K173" s="19"/>
      <c r="L173" s="19"/>
      <c r="M173" s="19"/>
    </row>
    <row r="174" spans="2:13" x14ac:dyDescent="0.25">
      <c r="B174" s="19"/>
      <c r="C174" s="74">
        <v>170</v>
      </c>
      <c r="D174" s="75">
        <f>IF(('3 - Tabela Price'!H174*'0 - Informações do Contrato'!$D$30)&lt;0,0,('3 - Tabela Price'!H174*'0 - Informações do Contrato'!$D$30))</f>
        <v>1.0325004232925576E-12</v>
      </c>
      <c r="E174" s="75">
        <f>IF(C174&gt;'0 - Informações do Contrato'!$D$31,0,'1 - Informações Básicas'!$D$7)</f>
        <v>0</v>
      </c>
      <c r="F174" s="80">
        <f>IF(D174&lt;0.000001,0,('1 - Informações Básicas'!$D$7*C174))</f>
        <v>0</v>
      </c>
      <c r="G174" s="76">
        <f>IF(F174=0,,'1 - Informações Básicas'!$D$5-'2 - Dados Financeiros'!F174)</f>
        <v>0</v>
      </c>
      <c r="H174" s="19"/>
      <c r="I174" s="19"/>
      <c r="J174" s="19"/>
      <c r="K174" s="19"/>
      <c r="L174" s="19"/>
      <c r="M174" s="19"/>
    </row>
    <row r="175" spans="2:13" x14ac:dyDescent="0.25">
      <c r="B175" s="19"/>
      <c r="C175" s="74">
        <v>171</v>
      </c>
      <c r="D175" s="75">
        <f>IF(('3 - Tabela Price'!H175*'0 - Informações do Contrato'!$D$30)&lt;0,0,('3 - Tabela Price'!H175*'0 - Informações do Contrato'!$D$30))</f>
        <v>1.036706957823721E-12</v>
      </c>
      <c r="E175" s="75">
        <f>IF(C175&gt;'0 - Informações do Contrato'!$D$31,0,'1 - Informações Básicas'!$D$7)</f>
        <v>0</v>
      </c>
      <c r="F175" s="80">
        <f>IF(D175&lt;0.000001,0,('1 - Informações Básicas'!$D$7*C175))</f>
        <v>0</v>
      </c>
      <c r="G175" s="76">
        <f>IF(F175=0,,'1 - Informações Básicas'!$D$5-'2 - Dados Financeiros'!F175)</f>
        <v>0</v>
      </c>
      <c r="H175" s="19"/>
      <c r="I175" s="19"/>
      <c r="J175" s="19"/>
      <c r="K175" s="19"/>
      <c r="L175" s="19"/>
      <c r="M175" s="19"/>
    </row>
    <row r="176" spans="2:13" x14ac:dyDescent="0.25">
      <c r="B176" s="19"/>
      <c r="C176" s="74">
        <v>172</v>
      </c>
      <c r="D176" s="75">
        <f>IF(('3 - Tabela Price'!H176*'0 - Informações do Contrato'!$D$30)&lt;0,0,('3 - Tabela Price'!H176*'0 - Informações do Contrato'!$D$30))</f>
        <v>1.0409306302972643E-12</v>
      </c>
      <c r="E176" s="75">
        <f>IF(C176&gt;'0 - Informações do Contrato'!$D$31,0,'1 - Informações Básicas'!$D$7)</f>
        <v>0</v>
      </c>
      <c r="F176" s="80">
        <f>IF(D176&lt;0.000001,0,('1 - Informações Básicas'!$D$7*C176))</f>
        <v>0</v>
      </c>
      <c r="G176" s="76">
        <f>IF(F176=0,,'1 - Informações Básicas'!$D$5-'2 - Dados Financeiros'!F176)</f>
        <v>0</v>
      </c>
      <c r="H176" s="19"/>
      <c r="I176" s="19"/>
      <c r="J176" s="19"/>
      <c r="K176" s="19"/>
      <c r="L176" s="19"/>
      <c r="M176" s="19"/>
    </row>
    <row r="177" spans="2:13" x14ac:dyDescent="0.25">
      <c r="B177" s="19"/>
      <c r="C177" s="74">
        <v>173</v>
      </c>
      <c r="D177" s="75">
        <f>IF(('3 - Tabela Price'!H177*'0 - Informações do Contrato'!$D$30)&lt;0,0,('3 - Tabela Price'!H177*'0 - Informações do Contrato'!$D$30))</f>
        <v>1.0451715105352864E-12</v>
      </c>
      <c r="E177" s="75">
        <f>IF(C177&gt;'0 - Informações do Contrato'!$D$31,0,'1 - Informações Básicas'!$D$7)</f>
        <v>0</v>
      </c>
      <c r="F177" s="80">
        <f>IF(D177&lt;0.000001,0,('1 - Informações Básicas'!$D$7*C177))</f>
        <v>0</v>
      </c>
      <c r="G177" s="76">
        <f>IF(F177=0,,'1 - Informações Básicas'!$D$5-'2 - Dados Financeiros'!F177)</f>
        <v>0</v>
      </c>
      <c r="H177" s="19"/>
      <c r="I177" s="19"/>
      <c r="J177" s="19"/>
      <c r="K177" s="19"/>
      <c r="L177" s="19"/>
      <c r="M177" s="19"/>
    </row>
    <row r="178" spans="2:13" x14ac:dyDescent="0.25">
      <c r="B178" s="19"/>
      <c r="C178" s="74">
        <v>174</v>
      </c>
      <c r="D178" s="75">
        <f>IF(('3 - Tabela Price'!H178*'0 - Informações do Contrato'!$D$30)&lt;0,0,('3 - Tabela Price'!H178*'0 - Informações do Contrato'!$D$30))</f>
        <v>1.04942966864435E-12</v>
      </c>
      <c r="E178" s="75">
        <f>IF(C178&gt;'0 - Informações do Contrato'!$D$31,0,'1 - Informações Básicas'!$D$7)</f>
        <v>0</v>
      </c>
      <c r="F178" s="80">
        <f>IF(D178&lt;0.000001,0,('1 - Informações Básicas'!$D$7*C178))</f>
        <v>0</v>
      </c>
      <c r="G178" s="76">
        <f>IF(F178=0,,'1 - Informações Básicas'!$D$5-'2 - Dados Financeiros'!F178)</f>
        <v>0</v>
      </c>
      <c r="H178" s="19"/>
      <c r="I178" s="19"/>
      <c r="J178" s="19"/>
      <c r="K178" s="19"/>
      <c r="L178" s="19"/>
      <c r="M178" s="19"/>
    </row>
    <row r="179" spans="2:13" x14ac:dyDescent="0.25">
      <c r="B179" s="19"/>
      <c r="C179" s="74">
        <v>175</v>
      </c>
      <c r="D179" s="75">
        <f>IF(('3 - Tabela Price'!H179*'0 - Informações do Contrato'!$D$30)&lt;0,0,('3 - Tabela Price'!H179*'0 - Informações do Contrato'!$D$30))</f>
        <v>1.0537051750166399E-12</v>
      </c>
      <c r="E179" s="75">
        <f>IF(C179&gt;'0 - Informações do Contrato'!$D$31,0,'1 - Informações Básicas'!$D$7)</f>
        <v>0</v>
      </c>
      <c r="F179" s="80">
        <f>IF(D179&lt;0.000001,0,('1 - Informações Básicas'!$D$7*C179))</f>
        <v>0</v>
      </c>
      <c r="G179" s="76">
        <f>IF(F179=0,,'1 - Informações Básicas'!$D$5-'2 - Dados Financeiros'!F179)</f>
        <v>0</v>
      </c>
      <c r="H179" s="19"/>
      <c r="I179" s="19"/>
      <c r="J179" s="19"/>
      <c r="K179" s="19"/>
      <c r="L179" s="19"/>
      <c r="M179" s="19"/>
    </row>
    <row r="180" spans="2:13" x14ac:dyDescent="0.25">
      <c r="B180" s="19"/>
      <c r="C180" s="74">
        <v>176</v>
      </c>
      <c r="D180" s="75">
        <f>IF(('3 - Tabela Price'!H180*'0 - Informações do Contrato'!$D$30)&lt;0,0,('3 - Tabela Price'!H180*'0 - Informações do Contrato'!$D$30))</f>
        <v>1.0579981003311288E-12</v>
      </c>
      <c r="E180" s="75">
        <f>IF(C180&gt;'0 - Informações do Contrato'!$D$31,0,'1 - Informações Básicas'!$D$7)</f>
        <v>0</v>
      </c>
      <c r="F180" s="80">
        <f>IF(D180&lt;0.000001,0,('1 - Informações Básicas'!$D$7*C180))</f>
        <v>0</v>
      </c>
      <c r="G180" s="76">
        <f>IF(F180=0,,'1 - Informações Básicas'!$D$5-'2 - Dados Financeiros'!F180)</f>
        <v>0</v>
      </c>
      <c r="H180" s="19"/>
      <c r="I180" s="19"/>
      <c r="J180" s="19"/>
      <c r="K180" s="19"/>
      <c r="L180" s="19"/>
      <c r="M180" s="19"/>
    </row>
    <row r="181" spans="2:13" x14ac:dyDescent="0.25">
      <c r="B181" s="19"/>
      <c r="C181" s="74">
        <v>177</v>
      </c>
      <c r="D181" s="75">
        <f>IF(('3 - Tabela Price'!H181*'0 - Informações do Contrato'!$D$30)&lt;0,0,('3 - Tabela Price'!H181*'0 - Informações do Contrato'!$D$30))</f>
        <v>1.0623085155547424E-12</v>
      </c>
      <c r="E181" s="75">
        <f>IF(C181&gt;'0 - Informações do Contrato'!$D$31,0,'1 - Informações Básicas'!$D$7)</f>
        <v>0</v>
      </c>
      <c r="F181" s="80">
        <f>IF(D181&lt;0.000001,0,('1 - Informações Básicas'!$D$7*C181))</f>
        <v>0</v>
      </c>
      <c r="G181" s="76">
        <f>IF(F181=0,,'1 - Informações Básicas'!$D$5-'2 - Dados Financeiros'!F181)</f>
        <v>0</v>
      </c>
      <c r="H181" s="19"/>
      <c r="I181" s="19"/>
      <c r="J181" s="19"/>
      <c r="K181" s="19"/>
      <c r="L181" s="19"/>
      <c r="M181" s="19"/>
    </row>
    <row r="182" spans="2:13" x14ac:dyDescent="0.25">
      <c r="B182" s="19"/>
      <c r="C182" s="74">
        <v>178</v>
      </c>
      <c r="D182" s="75">
        <f>IF(('3 - Tabela Price'!H182*'0 - Informações do Contrato'!$D$30)&lt;0,0,('3 - Tabela Price'!H182*'0 - Informações do Contrato'!$D$30))</f>
        <v>1.0666364919435363E-12</v>
      </c>
      <c r="E182" s="75">
        <f>IF(C182&gt;'0 - Informações do Contrato'!$D$31,0,'1 - Informações Básicas'!$D$7)</f>
        <v>0</v>
      </c>
      <c r="F182" s="80">
        <f>IF(D182&lt;0.000001,0,('1 - Informações Básicas'!$D$7*C182))</f>
        <v>0</v>
      </c>
      <c r="G182" s="76">
        <f>IF(F182=0,,'1 - Informações Básicas'!$D$5-'2 - Dados Financeiros'!F182)</f>
        <v>0</v>
      </c>
      <c r="H182" s="19"/>
      <c r="I182" s="19"/>
      <c r="J182" s="19"/>
      <c r="K182" s="19"/>
      <c r="L182" s="19"/>
      <c r="M182" s="19"/>
    </row>
    <row r="183" spans="2:13" x14ac:dyDescent="0.25">
      <c r="B183" s="19"/>
      <c r="C183" s="74">
        <v>179</v>
      </c>
      <c r="D183" s="75">
        <f>IF(('3 - Tabela Price'!H183*'0 - Informações do Contrato'!$D$30)&lt;0,0,('3 - Tabela Price'!H183*'0 - Informações do Contrato'!$D$30))</f>
        <v>1.0709821010438706E-12</v>
      </c>
      <c r="E183" s="75">
        <f>IF(C183&gt;'0 - Informações do Contrato'!$D$31,0,'1 - Informações Básicas'!$D$7)</f>
        <v>0</v>
      </c>
      <c r="F183" s="80">
        <f>IF(D183&lt;0.000001,0,('1 - Informações Básicas'!$D$7*C183))</f>
        <v>0</v>
      </c>
      <c r="G183" s="76">
        <f>IF(F183=0,,'1 - Informações Básicas'!$D$5-'2 - Dados Financeiros'!F183)</f>
        <v>0</v>
      </c>
      <c r="H183" s="19"/>
      <c r="I183" s="19"/>
      <c r="J183" s="19"/>
      <c r="K183" s="19"/>
      <c r="L183" s="19"/>
      <c r="M183" s="19"/>
    </row>
    <row r="184" spans="2:13" x14ac:dyDescent="0.25">
      <c r="B184" s="19"/>
      <c r="C184" s="74">
        <v>180</v>
      </c>
      <c r="D184" s="75">
        <f>IF(('3 - Tabela Price'!H184*'0 - Informações do Contrato'!$D$30)&lt;0,0,('3 - Tabela Price'!H184*'0 - Informações do Contrato'!$D$30))</f>
        <v>1.075345414693595E-12</v>
      </c>
      <c r="E184" s="75">
        <f>IF(C184&gt;'0 - Informações do Contrato'!$D$31,0,'1 - Informações Básicas'!$D$7)</f>
        <v>0</v>
      </c>
      <c r="F184" s="80">
        <f>IF(D184&lt;0.000001,0,('1 - Informações Básicas'!$D$7*C184))</f>
        <v>0</v>
      </c>
      <c r="G184" s="76">
        <f>IF(F184=0,,'1 - Informações Básicas'!$D$5-'2 - Dados Financeiros'!F184)</f>
        <v>0</v>
      </c>
      <c r="H184" s="19"/>
      <c r="I184" s="19"/>
      <c r="J184" s="19"/>
      <c r="K184" s="19"/>
      <c r="L184" s="19"/>
      <c r="M184" s="19"/>
    </row>
    <row r="185" spans="2:13" x14ac:dyDescent="0.25">
      <c r="B185" s="19"/>
      <c r="C185" s="98">
        <v>181</v>
      </c>
      <c r="D185" s="99">
        <f>IF(('3 - Tabela Price'!H185*'0 - Informações do Contrato'!$D$30)&lt;0,0,('3 - Tabela Price'!H185*'0 - Informações do Contrato'!$D$30))</f>
        <v>1.0797265050232355E-12</v>
      </c>
      <c r="E185" s="99">
        <f>IF(C185&gt;'0 - Informações do Contrato'!$D$31,0,'1 - Informações Básicas'!$D$7)</f>
        <v>0</v>
      </c>
      <c r="F185" s="105">
        <f>IF(D185&lt;0.000001,0,('1 - Informações Básicas'!$D$7*C185))</f>
        <v>0</v>
      </c>
      <c r="G185" s="100">
        <f>IF(F185=0,,'1 - Informações Básicas'!$D$5-'2 - Dados Financeiros'!F185)</f>
        <v>0</v>
      </c>
      <c r="H185" s="19"/>
      <c r="I185" s="19"/>
      <c r="J185" s="19"/>
      <c r="K185" s="19"/>
      <c r="L185" s="19"/>
      <c r="M185" s="19"/>
    </row>
    <row r="186" spans="2:13" x14ac:dyDescent="0.25">
      <c r="B186" s="19"/>
      <c r="C186" s="98">
        <v>182</v>
      </c>
      <c r="D186" s="99">
        <f>IF(('3 - Tabela Price'!H186*'0 - Informações do Contrato'!$D$30)&lt;0,0,('3 - Tabela Price'!H186*'0 - Informações do Contrato'!$D$30))</f>
        <v>1.0841254444571863E-12</v>
      </c>
      <c r="E186" s="99">
        <f>IF(C186&gt;'0 - Informações do Contrato'!$D$31,0,'1 - Informações Básicas'!$D$7)</f>
        <v>0</v>
      </c>
      <c r="F186" s="105">
        <f>IF(D186&lt;0.000001,0,('1 - Informações Básicas'!$D$7*C186))</f>
        <v>0</v>
      </c>
      <c r="G186" s="100">
        <f>IF(F186=0,,'1 - Informações Básicas'!$D$5-'2 - Dados Financeiros'!F186)</f>
        <v>0</v>
      </c>
      <c r="H186" s="19"/>
      <c r="I186" s="19"/>
      <c r="J186" s="19"/>
      <c r="K186" s="19"/>
      <c r="L186" s="19"/>
      <c r="M186" s="19"/>
    </row>
    <row r="187" spans="2:13" x14ac:dyDescent="0.25">
      <c r="B187" s="19"/>
      <c r="C187" s="98">
        <v>183</v>
      </c>
      <c r="D187" s="99">
        <f>IF(('3 - Tabela Price'!H187*'0 - Informações do Contrato'!$D$30)&lt;0,0,('3 - Tabela Price'!H187*'0 - Informações do Contrato'!$D$30))</f>
        <v>1.0885423057149077E-12</v>
      </c>
      <c r="E187" s="99">
        <f>IF(C187&gt;'0 - Informações do Contrato'!$D$31,0,'1 - Informações Básicas'!$D$7)</f>
        <v>0</v>
      </c>
      <c r="F187" s="105">
        <f>IF(D187&lt;0.000001,0,('1 - Informações Básicas'!$D$7*C187))</f>
        <v>0</v>
      </c>
      <c r="G187" s="100">
        <f>IF(F187=0,,'1 - Informações Básicas'!$D$5-'2 - Dados Financeiros'!F187)</f>
        <v>0</v>
      </c>
      <c r="H187" s="19"/>
      <c r="I187" s="19"/>
      <c r="J187" s="19"/>
      <c r="K187" s="19"/>
      <c r="L187" s="19"/>
      <c r="M187" s="19"/>
    </row>
    <row r="188" spans="2:13" x14ac:dyDescent="0.25">
      <c r="B188" s="19"/>
      <c r="C188" s="98">
        <v>184</v>
      </c>
      <c r="D188" s="99">
        <f>IF(('3 - Tabela Price'!H188*'0 - Informações do Contrato'!$D$30)&lt;0,0,('3 - Tabela Price'!H188*'0 - Informações do Contrato'!$D$30))</f>
        <v>1.0929771618121281E-12</v>
      </c>
      <c r="E188" s="99">
        <f>IF(C188&gt;'0 - Informações do Contrato'!$D$31,0,'1 - Informações Básicas'!$D$7)</f>
        <v>0</v>
      </c>
      <c r="F188" s="105">
        <f>IF(D188&lt;0.000001,0,('1 - Informações Básicas'!$D$7*C188))</f>
        <v>0</v>
      </c>
      <c r="G188" s="100">
        <f>IF(F188=0,,'1 - Informações Básicas'!$D$5-'2 - Dados Financeiros'!F188)</f>
        <v>0</v>
      </c>
      <c r="H188" s="19"/>
      <c r="I188" s="19"/>
      <c r="J188" s="19"/>
      <c r="K188" s="19"/>
      <c r="L188" s="19"/>
      <c r="M188" s="19"/>
    </row>
    <row r="189" spans="2:13" x14ac:dyDescent="0.25">
      <c r="B189" s="19"/>
      <c r="C189" s="98">
        <v>185</v>
      </c>
      <c r="D189" s="99">
        <f>IF(('3 - Tabela Price'!H189*'0 - Informações do Contrato'!$D$30)&lt;0,0,('3 - Tabela Price'!H189*'0 - Informações do Contrato'!$D$30))</f>
        <v>1.0974300860620515E-12</v>
      </c>
      <c r="E189" s="99">
        <f>IF(C189&gt;'0 - Informações do Contrato'!$D$31,0,'1 - Informações Básicas'!$D$7)</f>
        <v>0</v>
      </c>
      <c r="F189" s="105">
        <f>IF(D189&lt;0.000001,0,('1 - Informações Básicas'!$D$7*C189))</f>
        <v>0</v>
      </c>
      <c r="G189" s="100">
        <f>IF(F189=0,,'1 - Informações Básicas'!$D$5-'2 - Dados Financeiros'!F189)</f>
        <v>0</v>
      </c>
      <c r="H189" s="19"/>
      <c r="I189" s="19"/>
      <c r="J189" s="19"/>
      <c r="K189" s="19"/>
      <c r="L189" s="19"/>
      <c r="M189" s="19"/>
    </row>
    <row r="190" spans="2:13" x14ac:dyDescent="0.25">
      <c r="B190" s="19"/>
      <c r="C190" s="98">
        <v>186</v>
      </c>
      <c r="D190" s="99">
        <f>IF(('3 - Tabela Price'!H190*'0 - Informações do Contrato'!$D$30)&lt;0,0,('3 - Tabela Price'!H190*'0 - Informações do Contrato'!$D$30))</f>
        <v>1.1019011520765681E-12</v>
      </c>
      <c r="E190" s="99">
        <f>IF(C190&gt;'0 - Informações do Contrato'!$D$31,0,'1 - Informações Básicas'!$D$7)</f>
        <v>0</v>
      </c>
      <c r="F190" s="105">
        <f>IF(D190&lt;0.000001,0,('1 - Informações Básicas'!$D$7*C190))</f>
        <v>0</v>
      </c>
      <c r="G190" s="100">
        <f>IF(F190=0,,'1 - Informações Básicas'!$D$5-'2 - Dados Financeiros'!F190)</f>
        <v>0</v>
      </c>
      <c r="H190" s="19"/>
      <c r="I190" s="19"/>
      <c r="J190" s="19"/>
      <c r="K190" s="19"/>
      <c r="L190" s="19"/>
      <c r="M190" s="19"/>
    </row>
    <row r="191" spans="2:13" x14ac:dyDescent="0.25">
      <c r="B191" s="19"/>
      <c r="C191" s="98">
        <v>187</v>
      </c>
      <c r="D191" s="99">
        <f>IF(('3 - Tabela Price'!H191*'0 - Informações do Contrato'!$D$30)&lt;0,0,('3 - Tabela Price'!H191*'0 - Informações do Contrato'!$D$30))</f>
        <v>1.1063904337674728E-12</v>
      </c>
      <c r="E191" s="99">
        <f>IF(C191&gt;'0 - Informações do Contrato'!$D$31,0,'1 - Informações Básicas'!$D$7)</f>
        <v>0</v>
      </c>
      <c r="F191" s="105">
        <f>IF(D191&lt;0.000001,0,('1 - Informações Básicas'!$D$7*C191))</f>
        <v>0</v>
      </c>
      <c r="G191" s="100">
        <f>IF(F191=0,,'1 - Informações Básicas'!$D$5-'2 - Dados Financeiros'!F191)</f>
        <v>0</v>
      </c>
      <c r="H191" s="19"/>
      <c r="I191" s="19"/>
      <c r="J191" s="19"/>
      <c r="K191" s="19"/>
      <c r="L191" s="19"/>
      <c r="M191" s="19"/>
    </row>
    <row r="192" spans="2:13" x14ac:dyDescent="0.25">
      <c r="B192" s="19"/>
      <c r="C192" s="98">
        <v>188</v>
      </c>
      <c r="D192" s="99">
        <f>IF(('3 - Tabela Price'!H192*'0 - Informações do Contrato'!$D$30)&lt;0,0,('3 - Tabela Price'!H192*'0 - Informações do Contrato'!$D$30))</f>
        <v>1.110898005347686E-12</v>
      </c>
      <c r="E192" s="99">
        <f>IF(C192&gt;'0 - Informações do Contrato'!$D$31,0,'1 - Informações Básicas'!$D$7)</f>
        <v>0</v>
      </c>
      <c r="F192" s="105">
        <f>IF(D192&lt;0.000001,0,('1 - Informações Básicas'!$D$7*C192))</f>
        <v>0</v>
      </c>
      <c r="G192" s="100">
        <f>IF(F192=0,,'1 - Informações Básicas'!$D$5-'2 - Dados Financeiros'!F192)</f>
        <v>0</v>
      </c>
      <c r="H192" s="19"/>
      <c r="I192" s="19"/>
      <c r="J192" s="19"/>
      <c r="K192" s="19"/>
      <c r="L192" s="19"/>
      <c r="M192" s="19"/>
    </row>
    <row r="193" spans="2:13" x14ac:dyDescent="0.25">
      <c r="B193" s="19"/>
      <c r="C193" s="98">
        <v>189</v>
      </c>
      <c r="D193" s="99">
        <f>IF(('3 - Tabela Price'!H193*'0 - Informações do Contrato'!$D$30)&lt;0,0,('3 - Tabela Price'!H193*'0 - Informações do Contrato'!$D$30))</f>
        <v>1.1154239413324804E-12</v>
      </c>
      <c r="E193" s="99">
        <f>IF(C193&gt;'0 - Informações do Contrato'!$D$31,0,'1 - Informações Básicas'!$D$7)</f>
        <v>0</v>
      </c>
      <c r="F193" s="105">
        <f>IF(D193&lt;0.000001,0,('1 - Informações Básicas'!$D$7*C193))</f>
        <v>0</v>
      </c>
      <c r="G193" s="100">
        <f>IF(F193=0,,'1 - Informações Básicas'!$D$5-'2 - Dados Financeiros'!F193)</f>
        <v>0</v>
      </c>
      <c r="H193" s="19"/>
      <c r="I193" s="19"/>
      <c r="J193" s="19"/>
      <c r="K193" s="19"/>
      <c r="L193" s="19"/>
      <c r="M193" s="19"/>
    </row>
    <row r="194" spans="2:13" x14ac:dyDescent="0.25">
      <c r="B194" s="19"/>
      <c r="C194" s="98">
        <v>190</v>
      </c>
      <c r="D194" s="99">
        <f>IF(('3 - Tabela Price'!H194*'0 - Informações do Contrato'!$D$30)&lt;0,0,('3 - Tabela Price'!H194*'0 - Informações do Contrato'!$D$30))</f>
        <v>1.1199683165407138E-12</v>
      </c>
      <c r="E194" s="99">
        <f>IF(C194&gt;'0 - Informações do Contrato'!$D$31,0,'1 - Informações Básicas'!$D$7)</f>
        <v>0</v>
      </c>
      <c r="F194" s="105">
        <f>IF(D194&lt;0.000001,0,('1 - Informações Básicas'!$D$7*C194))</f>
        <v>0</v>
      </c>
      <c r="G194" s="100">
        <f>IF(F194=0,,'1 - Informações Básicas'!$D$5-'2 - Dados Financeiros'!F194)</f>
        <v>0</v>
      </c>
      <c r="H194" s="19"/>
      <c r="I194" s="19"/>
      <c r="J194" s="19"/>
      <c r="K194" s="19"/>
      <c r="L194" s="19"/>
      <c r="M194" s="19"/>
    </row>
    <row r="195" spans="2:13" x14ac:dyDescent="0.25">
      <c r="B195" s="19"/>
      <c r="C195" s="98">
        <v>191</v>
      </c>
      <c r="D195" s="99">
        <f>IF(('3 - Tabela Price'!H195*'0 - Informações do Contrato'!$D$30)&lt;0,0,('3 - Tabela Price'!H195*'0 - Informações do Contrato'!$D$30))</f>
        <v>1.1245312060960648E-12</v>
      </c>
      <c r="E195" s="99">
        <f>IF(C195&gt;'0 - Informações do Contrato'!$D$31,0,'1 - Informações Básicas'!$D$7)</f>
        <v>0</v>
      </c>
      <c r="F195" s="105">
        <f>IF(D195&lt;0.000001,0,('1 - Informações Básicas'!$D$7*C195))</f>
        <v>0</v>
      </c>
      <c r="G195" s="100">
        <f>IF(F195=0,,'1 - Informações Básicas'!$D$5-'2 - Dados Financeiros'!F195)</f>
        <v>0</v>
      </c>
      <c r="H195" s="19"/>
      <c r="I195" s="19"/>
      <c r="J195" s="19"/>
      <c r="K195" s="19"/>
      <c r="L195" s="19"/>
      <c r="M195" s="19"/>
    </row>
    <row r="196" spans="2:13" x14ac:dyDescent="0.25">
      <c r="B196" s="19"/>
      <c r="C196" s="98">
        <v>192</v>
      </c>
      <c r="D196" s="99">
        <f>IF(('3 - Tabela Price'!H196*'0 - Informações do Contrato'!$D$30)&lt;0,0,('3 - Tabela Price'!H196*'0 - Informações do Contrato'!$D$30))</f>
        <v>1.1291126854282756E-12</v>
      </c>
      <c r="E196" s="99">
        <f>IF(C196&gt;'0 - Informações do Contrato'!$D$31,0,'1 - Informações Básicas'!$D$7)</f>
        <v>0</v>
      </c>
      <c r="F196" s="105">
        <f>IF(D196&lt;0.000001,0,('1 - Informações Básicas'!$D$7*C196))</f>
        <v>0</v>
      </c>
      <c r="G196" s="100">
        <f>IF(F196=0,,'1 - Informações Básicas'!$D$5-'2 - Dados Financeiros'!F196)</f>
        <v>0</v>
      </c>
      <c r="H196" s="19"/>
      <c r="I196" s="19"/>
      <c r="J196" s="19"/>
      <c r="K196" s="19"/>
      <c r="L196" s="19"/>
      <c r="M196" s="19"/>
    </row>
    <row r="197" spans="2:13" x14ac:dyDescent="0.25">
      <c r="B197" s="19"/>
      <c r="C197" s="74">
        <v>193</v>
      </c>
      <c r="D197" s="75">
        <f>IF(('3 - Tabela Price'!H197*'0 - Informações do Contrato'!$D$30)&lt;0,0,('3 - Tabela Price'!H197*'0 - Informações do Contrato'!$D$30))</f>
        <v>1.1337128302743979E-12</v>
      </c>
      <c r="E197" s="75">
        <f>IF(C197&gt;'0 - Informações do Contrato'!$D$31,0,'1 - Informações Básicas'!$D$7)</f>
        <v>0</v>
      </c>
      <c r="F197" s="80">
        <f>IF(D197&lt;0.000001,0,('1 - Informações Básicas'!$D$7*C197))</f>
        <v>0</v>
      </c>
      <c r="G197" s="76">
        <f>IF(F197=0,,'1 - Informações Básicas'!$D$5-'2 - Dados Financeiros'!F197)</f>
        <v>0</v>
      </c>
      <c r="H197" s="19"/>
      <c r="I197" s="19"/>
      <c r="J197" s="19"/>
      <c r="K197" s="19"/>
      <c r="L197" s="19"/>
      <c r="M197" s="19"/>
    </row>
    <row r="198" spans="2:13" x14ac:dyDescent="0.25">
      <c r="B198" s="19"/>
      <c r="C198" s="74">
        <v>194</v>
      </c>
      <c r="D198" s="75">
        <f>IF(('3 - Tabela Price'!H198*'0 - Informações do Contrato'!$D$30)&lt;0,0,('3 - Tabela Price'!H198*'0 - Informações do Contrato'!$D$30))</f>
        <v>1.1383317166800462E-12</v>
      </c>
      <c r="E198" s="75">
        <f>IF(C198&gt;'0 - Informações do Contrato'!$D$31,0,'1 - Informações Básicas'!$D$7)</f>
        <v>0</v>
      </c>
      <c r="F198" s="80">
        <f>IF(D198&lt;0.000001,0,('1 - Informações Básicas'!$D$7*C198))</f>
        <v>0</v>
      </c>
      <c r="G198" s="76">
        <f>IF(F198=0,,'1 - Informações Básicas'!$D$5-'2 - Dados Financeiros'!F198)</f>
        <v>0</v>
      </c>
      <c r="H198" s="19"/>
      <c r="I198" s="19"/>
      <c r="J198" s="19"/>
      <c r="K198" s="19"/>
      <c r="L198" s="19"/>
      <c r="M198" s="19"/>
    </row>
    <row r="199" spans="2:13" x14ac:dyDescent="0.25">
      <c r="B199" s="19"/>
      <c r="C199" s="74">
        <v>195</v>
      </c>
      <c r="D199" s="75">
        <f>IF(('3 - Tabela Price'!H199*'0 - Informações do Contrato'!$D$30)&lt;0,0,('3 - Tabela Price'!H199*'0 - Informações do Contrato'!$D$30))</f>
        <v>1.1429694210006536E-12</v>
      </c>
      <c r="E199" s="75">
        <f>IF(C199&gt;'0 - Informações do Contrato'!$D$31,0,'1 - Informações Básicas'!$D$7)</f>
        <v>0</v>
      </c>
      <c r="F199" s="80">
        <f>IF(D199&lt;0.000001,0,('1 - Informações Básicas'!$D$7*C199))</f>
        <v>0</v>
      </c>
      <c r="G199" s="76">
        <f>IF(F199=0,,'1 - Informações Básicas'!$D$5-'2 - Dados Financeiros'!F199)</f>
        <v>0</v>
      </c>
      <c r="H199" s="19"/>
      <c r="I199" s="19"/>
      <c r="J199" s="19"/>
      <c r="K199" s="19"/>
      <c r="L199" s="19"/>
      <c r="M199" s="19"/>
    </row>
    <row r="200" spans="2:13" x14ac:dyDescent="0.25">
      <c r="B200" s="19"/>
      <c r="C200" s="74">
        <v>196</v>
      </c>
      <c r="D200" s="75">
        <f>IF(('3 - Tabela Price'!H200*'0 - Informações do Contrato'!$D$30)&lt;0,0,('3 - Tabela Price'!H200*'0 - Informações do Contrato'!$D$30))</f>
        <v>1.1476260199027353E-12</v>
      </c>
      <c r="E200" s="75">
        <f>IF(C200&gt;'0 - Informações do Contrato'!$D$31,0,'1 - Informações Básicas'!$D$7)</f>
        <v>0</v>
      </c>
      <c r="F200" s="80">
        <f>IF(D200&lt;0.000001,0,('1 - Informações Básicas'!$D$7*C200))</f>
        <v>0</v>
      </c>
      <c r="G200" s="76">
        <f>IF(F200=0,,'1 - Informações Básicas'!$D$5-'2 - Dados Financeiros'!F200)</f>
        <v>0</v>
      </c>
      <c r="H200" s="19"/>
      <c r="I200" s="19"/>
      <c r="J200" s="19"/>
      <c r="K200" s="19"/>
      <c r="L200" s="19"/>
      <c r="M200" s="19"/>
    </row>
    <row r="201" spans="2:13" x14ac:dyDescent="0.25">
      <c r="B201" s="19"/>
      <c r="C201" s="74">
        <v>197</v>
      </c>
      <c r="D201" s="75">
        <f>IF(('3 - Tabela Price'!H201*'0 - Informações do Contrato'!$D$30)&lt;0,0,('3 - Tabela Price'!H201*'0 - Informações do Contrato'!$D$30))</f>
        <v>1.1523015903651547E-12</v>
      </c>
      <c r="E201" s="75">
        <f>IF(C201&gt;'0 - Informações do Contrato'!$D$31,0,'1 - Informações Básicas'!$D$7)</f>
        <v>0</v>
      </c>
      <c r="F201" s="80">
        <f>IF(D201&lt;0.000001,0,('1 - Informações Básicas'!$D$7*C201))</f>
        <v>0</v>
      </c>
      <c r="G201" s="76">
        <f>IF(F201=0,,'1 - Informações Básicas'!$D$5-'2 - Dados Financeiros'!F201)</f>
        <v>0</v>
      </c>
      <c r="H201" s="19"/>
      <c r="I201" s="19"/>
      <c r="J201" s="19"/>
      <c r="K201" s="19"/>
      <c r="L201" s="19"/>
      <c r="M201" s="19"/>
    </row>
    <row r="202" spans="2:13" x14ac:dyDescent="0.25">
      <c r="B202" s="19"/>
      <c r="C202" s="74">
        <v>198</v>
      </c>
      <c r="D202" s="75">
        <f>IF(('3 - Tabela Price'!H202*'0 - Informações do Contrato'!$D$30)&lt;0,0,('3 - Tabela Price'!H202*'0 - Informações do Contrato'!$D$30))</f>
        <v>1.1569962096803972E-12</v>
      </c>
      <c r="E202" s="75">
        <f>IF(C202&gt;'0 - Informações do Contrato'!$D$31,0,'1 - Informações Básicas'!$D$7)</f>
        <v>0</v>
      </c>
      <c r="F202" s="80">
        <f>IF(D202&lt;0.000001,0,('1 - Informações Básicas'!$D$7*C202))</f>
        <v>0</v>
      </c>
      <c r="G202" s="76">
        <f>IF(F202=0,,'1 - Informações Básicas'!$D$5-'2 - Dados Financeiros'!F202)</f>
        <v>0</v>
      </c>
      <c r="H202" s="19"/>
      <c r="I202" s="19"/>
      <c r="J202" s="19"/>
      <c r="K202" s="19"/>
      <c r="L202" s="19"/>
      <c r="M202" s="19"/>
    </row>
    <row r="203" spans="2:13" x14ac:dyDescent="0.25">
      <c r="B203" s="19"/>
      <c r="C203" s="74">
        <v>199</v>
      </c>
      <c r="D203" s="75">
        <f>IF(('3 - Tabela Price'!H203*'0 - Informações do Contrato'!$D$30)&lt;0,0,('3 - Tabela Price'!H203*'0 - Informações do Contrato'!$D$30))</f>
        <v>1.1617099554558471E-12</v>
      </c>
      <c r="E203" s="75">
        <f>IF(C203&gt;'0 - Informações do Contrato'!$D$31,0,'1 - Informações Básicas'!$D$7)</f>
        <v>0</v>
      </c>
      <c r="F203" s="80">
        <f>IF(D203&lt;0.000001,0,('1 - Informações Básicas'!$D$7*C203))</f>
        <v>0</v>
      </c>
      <c r="G203" s="76">
        <f>IF(F203=0,,'1 - Informações Básicas'!$D$5-'2 - Dados Financeiros'!F203)</f>
        <v>0</v>
      </c>
      <c r="H203" s="19"/>
      <c r="I203" s="19"/>
      <c r="J203" s="19"/>
      <c r="K203" s="19"/>
      <c r="L203" s="19"/>
      <c r="M203" s="19"/>
    </row>
    <row r="204" spans="2:13" x14ac:dyDescent="0.25">
      <c r="B204" s="19"/>
      <c r="C204" s="74">
        <v>200</v>
      </c>
      <c r="D204" s="75">
        <f>IF(('3 - Tabela Price'!H204*'0 - Informações do Contrato'!$D$30)&lt;0,0,('3 - Tabela Price'!H204*'0 - Informações do Contrato'!$D$30))</f>
        <v>1.1664429056150709E-12</v>
      </c>
      <c r="E204" s="75">
        <f>IF(C204&gt;'0 - Informações do Contrato'!$D$31,0,'1 - Informações Básicas'!$D$7)</f>
        <v>0</v>
      </c>
      <c r="F204" s="80">
        <f>IF(D204&lt;0.000001,0,('1 - Informações Básicas'!$D$7*C204))</f>
        <v>0</v>
      </c>
      <c r="G204" s="76">
        <f>IF(F204=0,,'1 - Informações Básicas'!$D$5-'2 - Dados Financeiros'!F204)</f>
        <v>0</v>
      </c>
      <c r="H204" s="19"/>
      <c r="I204" s="19"/>
      <c r="J204" s="19"/>
      <c r="K204" s="19"/>
      <c r="L204" s="19"/>
      <c r="M204" s="19"/>
    </row>
    <row r="205" spans="2:13" x14ac:dyDescent="0.25">
      <c r="B205" s="19"/>
      <c r="C205" s="74">
        <v>201</v>
      </c>
      <c r="D205" s="75">
        <f>IF(('3 - Tabela Price'!H205*'0 - Informações do Contrato'!$D$30)&lt;0,0,('3 - Tabela Price'!H205*'0 - Informações do Contrato'!$D$30))</f>
        <v>1.1711951383991051E-12</v>
      </c>
      <c r="E205" s="75">
        <f>IF(C205&gt;'0 - Informações do Contrato'!$D$31,0,'1 - Informações Básicas'!$D$7)</f>
        <v>0</v>
      </c>
      <c r="F205" s="80">
        <f>IF(D205&lt;0.000001,0,('1 - Informações Básicas'!$D$7*C205))</f>
        <v>0</v>
      </c>
      <c r="G205" s="76">
        <f>IF(F205=0,,'1 - Informações Básicas'!$D$5-'2 - Dados Financeiros'!F205)</f>
        <v>0</v>
      </c>
      <c r="H205" s="19"/>
      <c r="I205" s="19"/>
      <c r="J205" s="19"/>
      <c r="K205" s="19"/>
      <c r="L205" s="19"/>
      <c r="M205" s="19"/>
    </row>
    <row r="206" spans="2:13" x14ac:dyDescent="0.25">
      <c r="B206" s="19"/>
      <c r="C206" s="74">
        <v>202</v>
      </c>
      <c r="D206" s="75">
        <f>IF(('3 - Tabela Price'!H206*'0 - Informações do Contrato'!$D$30)&lt;0,0,('3 - Tabela Price'!H206*'0 - Informações do Contrato'!$D$30))</f>
        <v>1.1759667323677502E-12</v>
      </c>
      <c r="E206" s="75">
        <f>IF(C206&gt;'0 - Informações do Contrato'!$D$31,0,'1 - Informações Básicas'!$D$7)</f>
        <v>0</v>
      </c>
      <c r="F206" s="80">
        <f>IF(D206&lt;0.000001,0,('1 - Informações Básicas'!$D$7*C206))</f>
        <v>0</v>
      </c>
      <c r="G206" s="76">
        <f>IF(F206=0,,'1 - Informações Básicas'!$D$5-'2 - Dados Financeiros'!F206)</f>
        <v>0</v>
      </c>
      <c r="H206" s="19"/>
      <c r="I206" s="19"/>
      <c r="J206" s="19"/>
      <c r="K206" s="19"/>
      <c r="L206" s="19"/>
      <c r="M206" s="19"/>
    </row>
    <row r="207" spans="2:13" x14ac:dyDescent="0.25">
      <c r="B207" s="19"/>
      <c r="C207" s="74">
        <v>203</v>
      </c>
      <c r="D207" s="75">
        <f>IF(('3 - Tabela Price'!H207*'0 - Informações do Contrato'!$D$30)&lt;0,0,('3 - Tabela Price'!H207*'0 - Informações do Contrato'!$D$30))</f>
        <v>1.1807577664008691E-12</v>
      </c>
      <c r="E207" s="75">
        <f>IF(C207&gt;'0 - Informações do Contrato'!$D$31,0,'1 - Informações Básicas'!$D$7)</f>
        <v>0</v>
      </c>
      <c r="F207" s="80">
        <f>IF(D207&lt;0.000001,0,('1 - Informações Básicas'!$D$7*C207))</f>
        <v>0</v>
      </c>
      <c r="G207" s="76">
        <f>IF(F207=0,,'1 - Informações Básicas'!$D$5-'2 - Dados Financeiros'!F207)</f>
        <v>0</v>
      </c>
      <c r="H207" s="19"/>
      <c r="I207" s="19"/>
      <c r="J207" s="19"/>
      <c r="K207" s="19"/>
      <c r="L207" s="19"/>
      <c r="M207" s="19"/>
    </row>
    <row r="208" spans="2:13" x14ac:dyDescent="0.25">
      <c r="B208" s="19"/>
      <c r="C208" s="74">
        <v>204</v>
      </c>
      <c r="D208" s="75">
        <f>IF(('3 - Tabela Price'!H208*'0 - Informações do Contrato'!$D$30)&lt;0,0,('3 - Tabela Price'!H208*'0 - Informações do Contrato'!$D$30))</f>
        <v>1.1855683196996902E-12</v>
      </c>
      <c r="E208" s="75">
        <f>IF(C208&gt;'0 - Informações do Contrato'!$D$31,0,'1 - Informações Básicas'!$D$7)</f>
        <v>0</v>
      </c>
      <c r="F208" s="80">
        <f>IF(D208&lt;0.000001,0,('1 - Informações Básicas'!$D$7*C208))</f>
        <v>0</v>
      </c>
      <c r="G208" s="76">
        <f>IF(F208=0,,'1 - Informações Básicas'!$D$5-'2 - Dados Financeiros'!F208)</f>
        <v>0</v>
      </c>
      <c r="H208" s="19"/>
      <c r="I208" s="19"/>
      <c r="J208" s="19"/>
      <c r="K208" s="19"/>
      <c r="L208" s="19"/>
      <c r="M208" s="19"/>
    </row>
    <row r="209" spans="2:13" x14ac:dyDescent="0.25">
      <c r="B209" s="19"/>
      <c r="C209" s="98">
        <v>205</v>
      </c>
      <c r="D209" s="99">
        <f>IF(('3 - Tabela Price'!H209*'0 - Informações do Contrato'!$D$30)&lt;0,0,('3 - Tabela Price'!H209*'0 - Informações do Contrato'!$D$30))</f>
        <v>1.1903984717881187E-12</v>
      </c>
      <c r="E209" s="99">
        <f>IF(C209&gt;'0 - Informações do Contrato'!$D$31,0,'1 - Informações Básicas'!$D$7)</f>
        <v>0</v>
      </c>
      <c r="F209" s="105">
        <f>IF(D209&lt;0.000001,0,('1 - Informações Básicas'!$D$7*C209))</f>
        <v>0</v>
      </c>
      <c r="G209" s="100">
        <f>IF(F209=0,,'1 - Informações Básicas'!$D$5-'2 - Dados Financeiros'!F209)</f>
        <v>0</v>
      </c>
      <c r="H209" s="19"/>
      <c r="I209" s="19"/>
      <c r="J209" s="19"/>
      <c r="K209" s="19"/>
      <c r="L209" s="19"/>
      <c r="M209" s="19"/>
    </row>
    <row r="210" spans="2:13" x14ac:dyDescent="0.25">
      <c r="B210" s="19"/>
      <c r="C210" s="98">
        <v>206</v>
      </c>
      <c r="D210" s="99">
        <f>IF(('3 - Tabela Price'!H210*'0 - Informações do Contrato'!$D$30)&lt;0,0,('3 - Tabela Price'!H210*'0 - Informações do Contrato'!$D$30))</f>
        <v>1.1952483025140493E-12</v>
      </c>
      <c r="E210" s="99">
        <f>IF(C210&gt;'0 - Informações do Contrato'!$D$31,0,'1 - Informações Básicas'!$D$7)</f>
        <v>0</v>
      </c>
      <c r="F210" s="105">
        <f>IF(D210&lt;0.000001,0,('1 - Informações Básicas'!$D$7*C210))</f>
        <v>0</v>
      </c>
      <c r="G210" s="100">
        <f>IF(F210=0,,'1 - Informações Básicas'!$D$5-'2 - Dados Financeiros'!F210)</f>
        <v>0</v>
      </c>
      <c r="H210" s="19"/>
      <c r="I210" s="19"/>
      <c r="J210" s="19"/>
      <c r="K210" s="19"/>
      <c r="L210" s="19"/>
      <c r="M210" s="19"/>
    </row>
    <row r="211" spans="2:13" x14ac:dyDescent="0.25">
      <c r="B211" s="19"/>
      <c r="C211" s="98">
        <v>207</v>
      </c>
      <c r="D211" s="99">
        <f>IF(('3 - Tabela Price'!H211*'0 - Informações do Contrato'!$D$30)&lt;0,0,('3 - Tabela Price'!H211*'0 - Informações do Contrato'!$D$30))</f>
        <v>1.2001178920506872E-12</v>
      </c>
      <c r="E211" s="99">
        <f>IF(C211&gt;'0 - Informações do Contrato'!$D$31,0,'1 - Informações Básicas'!$D$7)</f>
        <v>0</v>
      </c>
      <c r="F211" s="105">
        <f>IF(D211&lt;0.000001,0,('1 - Informações Básicas'!$D$7*C211))</f>
        <v>0</v>
      </c>
      <c r="G211" s="100">
        <f>IF(F211=0,,'1 - Informações Básicas'!$D$5-'2 - Dados Financeiros'!F211)</f>
        <v>0</v>
      </c>
      <c r="H211" s="19"/>
      <c r="I211" s="19"/>
      <c r="J211" s="19"/>
      <c r="K211" s="19"/>
      <c r="L211" s="19"/>
      <c r="M211" s="19"/>
    </row>
    <row r="212" spans="2:13" x14ac:dyDescent="0.25">
      <c r="B212" s="19"/>
      <c r="C212" s="98">
        <v>208</v>
      </c>
      <c r="D212" s="99">
        <f>IF(('3 - Tabela Price'!H212*'0 - Informações do Contrato'!$D$30)&lt;0,0,('3 - Tabela Price'!H212*'0 - Informações do Contrato'!$D$30))</f>
        <v>1.2050073208978728E-12</v>
      </c>
      <c r="E212" s="99">
        <f>IF(C212&gt;'0 - Informações do Contrato'!$D$31,0,'1 - Informações Básicas'!$D$7)</f>
        <v>0</v>
      </c>
      <c r="F212" s="105">
        <f>IF(D212&lt;0.000001,0,('1 - Informações Básicas'!$D$7*C212))</f>
        <v>0</v>
      </c>
      <c r="G212" s="100">
        <f>IF(F212=0,,'1 - Informações Básicas'!$D$5-'2 - Dados Financeiros'!F212)</f>
        <v>0</v>
      </c>
      <c r="H212" s="19"/>
      <c r="I212" s="19"/>
      <c r="J212" s="19"/>
      <c r="K212" s="19"/>
      <c r="L212" s="19"/>
      <c r="M212" s="19"/>
    </row>
    <row r="213" spans="2:13" x14ac:dyDescent="0.25">
      <c r="B213" s="19"/>
      <c r="C213" s="98">
        <v>209</v>
      </c>
      <c r="D213" s="99">
        <f>IF(('3 - Tabela Price'!H213*'0 - Informações do Contrato'!$D$30)&lt;0,0,('3 - Tabela Price'!H213*'0 - Informações do Contrato'!$D$30))</f>
        <v>1.2099166698834132E-12</v>
      </c>
      <c r="E213" s="99">
        <f>IF(C213&gt;'0 - Informações do Contrato'!$D$31,0,'1 - Informações Básicas'!$D$7)</f>
        <v>0</v>
      </c>
      <c r="F213" s="105">
        <f>IF(D213&lt;0.000001,0,('1 - Informações Básicas'!$D$7*C213))</f>
        <v>0</v>
      </c>
      <c r="G213" s="100">
        <f>IF(F213=0,,'1 - Informações Básicas'!$D$5-'2 - Dados Financeiros'!F213)</f>
        <v>0</v>
      </c>
      <c r="H213" s="19"/>
      <c r="I213" s="19"/>
      <c r="J213" s="19"/>
      <c r="K213" s="19"/>
      <c r="L213" s="19"/>
      <c r="M213" s="19"/>
    </row>
    <row r="214" spans="2:13" x14ac:dyDescent="0.25">
      <c r="B214" s="19"/>
      <c r="C214" s="98">
        <v>210</v>
      </c>
      <c r="D214" s="99">
        <f>IF(('3 - Tabela Price'!H214*'0 - Informações do Contrato'!$D$30)&lt;0,0,('3 - Tabela Price'!H214*'0 - Informações do Contrato'!$D$30))</f>
        <v>1.2148460201644176E-12</v>
      </c>
      <c r="E214" s="99">
        <f>IF(C214&gt;'0 - Informações do Contrato'!$D$31,0,'1 - Informações Básicas'!$D$7)</f>
        <v>0</v>
      </c>
      <c r="F214" s="105">
        <f>IF(D214&lt;0.000001,0,('1 - Informações Básicas'!$D$7*C214))</f>
        <v>0</v>
      </c>
      <c r="G214" s="100">
        <f>IF(F214=0,,'1 - Informações Básicas'!$D$5-'2 - Dados Financeiros'!F214)</f>
        <v>0</v>
      </c>
      <c r="H214" s="19"/>
      <c r="I214" s="19"/>
      <c r="J214" s="19"/>
      <c r="K214" s="19"/>
      <c r="L214" s="19"/>
      <c r="M214" s="19"/>
    </row>
    <row r="215" spans="2:13" x14ac:dyDescent="0.25">
      <c r="B215" s="19"/>
      <c r="C215" s="98">
        <v>211</v>
      </c>
      <c r="D215" s="99">
        <f>IF(('3 - Tabela Price'!H215*'0 - Informações do Contrato'!$D$30)&lt;0,0,('3 - Tabela Price'!H215*'0 - Informações do Contrato'!$D$30))</f>
        <v>1.2197954532286399E-12</v>
      </c>
      <c r="E215" s="99">
        <f>IF(C215&gt;'0 - Informações do Contrato'!$D$31,0,'1 - Informações Básicas'!$D$7)</f>
        <v>0</v>
      </c>
      <c r="F215" s="105">
        <f>IF(D215&lt;0.000001,0,('1 - Informações Básicas'!$D$7*C215))</f>
        <v>0</v>
      </c>
      <c r="G215" s="100">
        <f>IF(F215=0,,'1 - Informações Básicas'!$D$5-'2 - Dados Financeiros'!F215)</f>
        <v>0</v>
      </c>
      <c r="H215" s="19"/>
      <c r="I215" s="19"/>
      <c r="J215" s="19"/>
      <c r="K215" s="19"/>
      <c r="L215" s="19"/>
      <c r="M215" s="19"/>
    </row>
    <row r="216" spans="2:13" x14ac:dyDescent="0.25">
      <c r="B216" s="19"/>
      <c r="C216" s="98">
        <v>212</v>
      </c>
      <c r="D216" s="99">
        <f>IF(('3 - Tabela Price'!H216*'0 - Informações do Contrato'!$D$30)&lt;0,0,('3 - Tabela Price'!H216*'0 - Informações do Contrato'!$D$30))</f>
        <v>1.2247650508958249E-12</v>
      </c>
      <c r="E216" s="99">
        <f>IF(C216&gt;'0 - Informações do Contrato'!$D$31,0,'1 - Informações Básicas'!$D$7)</f>
        <v>0</v>
      </c>
      <c r="F216" s="105">
        <f>IF(D216&lt;0.000001,0,('1 - Informações Básicas'!$D$7*C216))</f>
        <v>0</v>
      </c>
      <c r="G216" s="100">
        <f>IF(F216=0,,'1 - Informações Básicas'!$D$5-'2 - Dados Financeiros'!F216)</f>
        <v>0</v>
      </c>
      <c r="H216" s="19"/>
      <c r="I216" s="19"/>
      <c r="J216" s="19"/>
      <c r="K216" s="19"/>
      <c r="L216" s="19"/>
      <c r="M216" s="19"/>
    </row>
    <row r="217" spans="2:13" x14ac:dyDescent="0.25">
      <c r="B217" s="19"/>
      <c r="C217" s="98">
        <v>213</v>
      </c>
      <c r="D217" s="99">
        <f>IF(('3 - Tabela Price'!H217*'0 - Informações do Contrato'!$D$30)&lt;0,0,('3 - Tabela Price'!H217*'0 - Informações do Contrato'!$D$30))</f>
        <v>1.2297548953190607E-12</v>
      </c>
      <c r="E217" s="99">
        <f>IF(C217&gt;'0 - Informações do Contrato'!$D$31,0,'1 - Informações Básicas'!$D$7)</f>
        <v>0</v>
      </c>
      <c r="F217" s="105">
        <f>IF(D217&lt;0.000001,0,('1 - Informações Básicas'!$D$7*C217))</f>
        <v>0</v>
      </c>
      <c r="G217" s="100">
        <f>IF(F217=0,,'1 - Informações Básicas'!$D$5-'2 - Dados Financeiros'!F217)</f>
        <v>0</v>
      </c>
      <c r="H217" s="19"/>
      <c r="I217" s="19"/>
      <c r="J217" s="19"/>
      <c r="K217" s="19"/>
      <c r="L217" s="19"/>
      <c r="M217" s="19"/>
    </row>
    <row r="218" spans="2:13" x14ac:dyDescent="0.25">
      <c r="B218" s="19"/>
      <c r="C218" s="98">
        <v>214</v>
      </c>
      <c r="D218" s="99">
        <f>IF(('3 - Tabela Price'!H218*'0 - Informações do Contrato'!$D$30)&lt;0,0,('3 - Tabela Price'!H218*'0 - Informações do Contrato'!$D$30))</f>
        <v>1.2347650689861382E-12</v>
      </c>
      <c r="E218" s="99">
        <f>IF(C218&gt;'0 - Informações do Contrato'!$D$31,0,'1 - Informações Básicas'!$D$7)</f>
        <v>0</v>
      </c>
      <c r="F218" s="105">
        <f>IF(D218&lt;0.000001,0,('1 - Informações Básicas'!$D$7*C218))</f>
        <v>0</v>
      </c>
      <c r="G218" s="100">
        <f>IF(F218=0,,'1 - Informações Básicas'!$D$5-'2 - Dados Financeiros'!F218)</f>
        <v>0</v>
      </c>
      <c r="H218" s="19"/>
      <c r="I218" s="19"/>
      <c r="J218" s="19"/>
      <c r="K218" s="19"/>
      <c r="L218" s="19"/>
      <c r="M218" s="19"/>
    </row>
    <row r="219" spans="2:13" x14ac:dyDescent="0.25">
      <c r="B219" s="19"/>
      <c r="C219" s="98">
        <v>215</v>
      </c>
      <c r="D219" s="99">
        <f>IF(('3 - Tabela Price'!H219*'0 - Informações do Contrato'!$D$30)&lt;0,0,('3 - Tabela Price'!H219*'0 - Informações do Contrato'!$D$30))</f>
        <v>1.2397956547209128E-12</v>
      </c>
      <c r="E219" s="99">
        <f>IF(C219&gt;'0 - Informações do Contrato'!$D$31,0,'1 - Informações Básicas'!$D$7)</f>
        <v>0</v>
      </c>
      <c r="F219" s="105">
        <f>IF(D219&lt;0.000001,0,('1 - Informações Básicas'!$D$7*C219))</f>
        <v>0</v>
      </c>
      <c r="G219" s="100">
        <f>IF(F219=0,,'1 - Informações Básicas'!$D$5-'2 - Dados Financeiros'!F219)</f>
        <v>0</v>
      </c>
      <c r="H219" s="19"/>
      <c r="I219" s="19"/>
      <c r="J219" s="19"/>
      <c r="K219" s="19"/>
      <c r="L219" s="19"/>
      <c r="M219" s="19"/>
    </row>
    <row r="220" spans="2:13" x14ac:dyDescent="0.25">
      <c r="B220" s="19"/>
      <c r="C220" s="98">
        <v>216</v>
      </c>
      <c r="D220" s="99">
        <f>IF(('3 - Tabela Price'!H220*'0 - Informações do Contrato'!$D$30)&lt;0,0,('3 - Tabela Price'!H220*'0 - Informações do Contrato'!$D$30))</f>
        <v>1.244846735684675E-12</v>
      </c>
      <c r="E220" s="99">
        <f>IF(C220&gt;'0 - Informações do Contrato'!$D$31,0,'1 - Informações Básicas'!$D$7)</f>
        <v>0</v>
      </c>
      <c r="F220" s="105">
        <f>IF(D220&lt;0.000001,0,('1 - Informações Básicas'!$D$7*C220))</f>
        <v>0</v>
      </c>
      <c r="G220" s="100">
        <f>IF(F220=0,,'1 - Informações Básicas'!$D$5-'2 - Dados Financeiros'!F220)</f>
        <v>0</v>
      </c>
      <c r="H220" s="19"/>
      <c r="I220" s="19"/>
      <c r="J220" s="19"/>
      <c r="K220" s="19"/>
      <c r="L220" s="19"/>
      <c r="M220" s="19"/>
    </row>
    <row r="221" spans="2:13" x14ac:dyDescent="0.25">
      <c r="B221" s="19"/>
      <c r="C221" s="74">
        <v>217</v>
      </c>
      <c r="D221" s="75">
        <f>IF(('3 - Tabela Price'!H221*'0 - Informações do Contrato'!$D$30)&lt;0,0,('3 - Tabela Price'!H221*'0 - Informações do Contrato'!$D$30))</f>
        <v>1.249918395377525E-12</v>
      </c>
      <c r="E221" s="75">
        <f>IF(C221&gt;'0 - Informações do Contrato'!$D$31,0,'1 - Informações Básicas'!$D$7)</f>
        <v>0</v>
      </c>
      <c r="F221" s="80">
        <f>IF(D221&lt;0.000001,0,('1 - Informações Básicas'!$D$7*C221))</f>
        <v>0</v>
      </c>
      <c r="G221" s="76">
        <f>IF(F221=0,,'1 - Informações Básicas'!$D$5-'2 - Dados Financeiros'!F221)</f>
        <v>0</v>
      </c>
      <c r="H221" s="19"/>
      <c r="I221" s="19"/>
      <c r="J221" s="19"/>
      <c r="K221" s="19"/>
      <c r="L221" s="19"/>
      <c r="M221" s="19"/>
    </row>
    <row r="222" spans="2:13" x14ac:dyDescent="0.25">
      <c r="B222" s="19"/>
      <c r="C222" s="74">
        <v>218</v>
      </c>
      <c r="D222" s="75">
        <f>IF(('3 - Tabela Price'!H222*'0 - Informações do Contrato'!$D$30)&lt;0,0,('3 - Tabela Price'!H222*'0 - Informações do Contrato'!$D$30))</f>
        <v>1.2550107176397521E-12</v>
      </c>
      <c r="E222" s="75">
        <f>IF(C222&gt;'0 - Informações do Contrato'!$D$31,0,'1 - Informações Básicas'!$D$7)</f>
        <v>0</v>
      </c>
      <c r="F222" s="80">
        <f>IF(D222&lt;0.000001,0,('1 - Informações Básicas'!$D$7*C222))</f>
        <v>0</v>
      </c>
      <c r="G222" s="76">
        <f>IF(F222=0,,'1 - Informações Básicas'!$D$5-'2 - Dados Financeiros'!F222)</f>
        <v>0</v>
      </c>
      <c r="H222" s="19"/>
      <c r="I222" s="19"/>
      <c r="J222" s="19"/>
      <c r="K222" s="19"/>
      <c r="L222" s="19"/>
      <c r="M222" s="19"/>
    </row>
    <row r="223" spans="2:13" x14ac:dyDescent="0.25">
      <c r="B223" s="19"/>
      <c r="C223" s="74">
        <v>219</v>
      </c>
      <c r="D223" s="75">
        <f>IF(('3 - Tabela Price'!H223*'0 - Informações do Contrato'!$D$30)&lt;0,0,('3 - Tabela Price'!H223*'0 - Informações do Contrato'!$D$30))</f>
        <v>1.260123786653222E-12</v>
      </c>
      <c r="E223" s="75">
        <f>IF(C223&gt;'0 - Informações do Contrato'!$D$31,0,'1 - Informações Básicas'!$D$7)</f>
        <v>0</v>
      </c>
      <c r="F223" s="80">
        <f>IF(D223&lt;0.000001,0,('1 - Informações Básicas'!$D$7*C223))</f>
        <v>0</v>
      </c>
      <c r="G223" s="76">
        <f>IF(F223=0,,'1 - Informações Básicas'!$D$5-'2 - Dados Financeiros'!F223)</f>
        <v>0</v>
      </c>
      <c r="H223" s="19"/>
      <c r="I223" s="19"/>
      <c r="J223" s="19"/>
      <c r="K223" s="19"/>
      <c r="L223" s="19"/>
      <c r="M223" s="19"/>
    </row>
    <row r="224" spans="2:13" x14ac:dyDescent="0.25">
      <c r="B224" s="19"/>
      <c r="C224" s="74">
        <v>220</v>
      </c>
      <c r="D224" s="75">
        <f>IF(('3 - Tabela Price'!H224*'0 - Informações do Contrato'!$D$30)&lt;0,0,('3 - Tabela Price'!H224*'0 - Informações do Contrato'!$D$30))</f>
        <v>1.2652576869427669E-12</v>
      </c>
      <c r="E224" s="75">
        <f>IF(C224&gt;'0 - Informações do Contrato'!$D$31,0,'1 - Informações Básicas'!$D$7)</f>
        <v>0</v>
      </c>
      <c r="F224" s="80">
        <f>IF(D224&lt;0.000001,0,('1 - Informações Básicas'!$D$7*C224))</f>
        <v>0</v>
      </c>
      <c r="G224" s="76">
        <f>IF(F224=0,,'1 - Informações Básicas'!$D$5-'2 - Dados Financeiros'!F224)</f>
        <v>0</v>
      </c>
      <c r="H224" s="19"/>
      <c r="I224" s="19"/>
      <c r="J224" s="19"/>
      <c r="K224" s="19"/>
      <c r="L224" s="19"/>
      <c r="M224" s="19"/>
    </row>
    <row r="225" spans="2:13" x14ac:dyDescent="0.25">
      <c r="B225" s="19"/>
      <c r="C225" s="74">
        <v>221</v>
      </c>
      <c r="D225" s="75">
        <f>IF(('3 - Tabela Price'!H225*'0 - Informações do Contrato'!$D$30)&lt;0,0,('3 - Tabela Price'!H225*'0 - Informações do Contrato'!$D$30))</f>
        <v>1.2704125033775843E-12</v>
      </c>
      <c r="E225" s="75">
        <f>IF(C225&gt;'0 - Informações do Contrato'!$D$31,0,'1 - Informações Básicas'!$D$7)</f>
        <v>0</v>
      </c>
      <c r="F225" s="80">
        <f>IF(D225&lt;0.000001,0,('1 - Informações Básicas'!$D$7*C225))</f>
        <v>0</v>
      </c>
      <c r="G225" s="76">
        <f>IF(F225=0,,'1 - Informações Básicas'!$D$5-'2 - Dados Financeiros'!F225)</f>
        <v>0</v>
      </c>
      <c r="H225" s="19"/>
      <c r="I225" s="19"/>
      <c r="J225" s="19"/>
      <c r="K225" s="19"/>
      <c r="L225" s="19"/>
      <c r="M225" s="19"/>
    </row>
    <row r="226" spans="2:13" x14ac:dyDescent="0.25">
      <c r="B226" s="19"/>
      <c r="C226" s="74">
        <v>222</v>
      </c>
      <c r="D226" s="75">
        <f>IF(('3 - Tabela Price'!H226*'0 - Informações do Contrato'!$D$30)&lt;0,0,('3 - Tabela Price'!H226*'0 - Informações do Contrato'!$D$30))</f>
        <v>1.2755883211726392E-12</v>
      </c>
      <c r="E226" s="75">
        <f>IF(C226&gt;'0 - Informações do Contrato'!$D$31,0,'1 - Informações Básicas'!$D$7)</f>
        <v>0</v>
      </c>
      <c r="F226" s="80">
        <f>IF(D226&lt;0.000001,0,('1 - Informações Básicas'!$D$7*C226))</f>
        <v>0</v>
      </c>
      <c r="G226" s="76">
        <f>IF(F226=0,,'1 - Informações Básicas'!$D$5-'2 - Dados Financeiros'!F226)</f>
        <v>0</v>
      </c>
      <c r="H226" s="19"/>
      <c r="I226" s="19"/>
      <c r="J226" s="19"/>
      <c r="K226" s="19"/>
      <c r="L226" s="19"/>
      <c r="M226" s="19"/>
    </row>
    <row r="227" spans="2:13" x14ac:dyDescent="0.25">
      <c r="B227" s="19"/>
      <c r="C227" s="74">
        <v>223</v>
      </c>
      <c r="D227" s="75">
        <f>IF(('3 - Tabela Price'!H227*'0 - Informações do Contrato'!$D$30)&lt;0,0,('3 - Tabela Price'!H227*'0 - Informações do Contrato'!$D$30))</f>
        <v>1.2807852258900727E-12</v>
      </c>
      <c r="E227" s="75">
        <f>IF(C227&gt;'0 - Informações do Contrato'!$D$31,0,'1 - Informações Básicas'!$D$7)</f>
        <v>0</v>
      </c>
      <c r="F227" s="80">
        <f>IF(D227&lt;0.000001,0,('1 - Informações Básicas'!$D$7*C227))</f>
        <v>0</v>
      </c>
      <c r="G227" s="76">
        <f>IF(F227=0,,'1 - Informações Básicas'!$D$5-'2 - Dados Financeiros'!F227)</f>
        <v>0</v>
      </c>
      <c r="H227" s="19"/>
      <c r="I227" s="19"/>
      <c r="J227" s="19"/>
      <c r="K227" s="19"/>
      <c r="L227" s="19"/>
      <c r="M227" s="19"/>
    </row>
    <row r="228" spans="2:13" x14ac:dyDescent="0.25">
      <c r="B228" s="19"/>
      <c r="C228" s="74">
        <v>224</v>
      </c>
      <c r="D228" s="75">
        <f>IF(('3 - Tabela Price'!H228*'0 - Informações do Contrato'!$D$30)&lt;0,0,('3 - Tabela Price'!H228*'0 - Informações do Contrato'!$D$30))</f>
        <v>1.2860033034406168E-12</v>
      </c>
      <c r="E228" s="75">
        <f>IF(C228&gt;'0 - Informações do Contrato'!$D$31,0,'1 - Informações Básicas'!$D$7)</f>
        <v>0</v>
      </c>
      <c r="F228" s="80">
        <f>IF(D228&lt;0.000001,0,('1 - Informações Básicas'!$D$7*C228))</f>
        <v>0</v>
      </c>
      <c r="G228" s="76">
        <f>IF(F228=0,,'1 - Informações Básicas'!$D$5-'2 - Dados Financeiros'!F228)</f>
        <v>0</v>
      </c>
      <c r="H228" s="19"/>
      <c r="I228" s="19"/>
      <c r="J228" s="19"/>
      <c r="K228" s="19"/>
      <c r="L228" s="19"/>
      <c r="M228" s="19"/>
    </row>
    <row r="229" spans="2:13" x14ac:dyDescent="0.25">
      <c r="B229" s="19"/>
      <c r="C229" s="74">
        <v>225</v>
      </c>
      <c r="D229" s="75">
        <f>IF(('3 - Tabela Price'!H229*'0 - Informações do Contrato'!$D$30)&lt;0,0,('3 - Tabela Price'!H229*'0 - Informações do Contrato'!$D$30))</f>
        <v>1.2912426400850147E-12</v>
      </c>
      <c r="E229" s="75">
        <f>IF(C229&gt;'0 - Informações do Contrato'!$D$31,0,'1 - Informações Básicas'!$D$7)</f>
        <v>0</v>
      </c>
      <c r="F229" s="80">
        <f>IF(D229&lt;0.000001,0,('1 - Informações Básicas'!$D$7*C229))</f>
        <v>0</v>
      </c>
      <c r="G229" s="76">
        <f>IF(F229=0,,'1 - Informações Básicas'!$D$5-'2 - Dados Financeiros'!F229)</f>
        <v>0</v>
      </c>
      <c r="H229" s="19"/>
      <c r="I229" s="19"/>
      <c r="J229" s="19"/>
      <c r="K229" s="19"/>
      <c r="L229" s="19"/>
      <c r="M229" s="19"/>
    </row>
    <row r="230" spans="2:13" x14ac:dyDescent="0.25">
      <c r="B230" s="19"/>
      <c r="C230" s="74">
        <v>226</v>
      </c>
      <c r="D230" s="75">
        <f>IF(('3 - Tabela Price'!H230*'0 - Informações do Contrato'!$D$30)&lt;0,0,('3 - Tabela Price'!H230*'0 - Informações do Contrato'!$D$30))</f>
        <v>1.2965033224354457E-12</v>
      </c>
      <c r="E230" s="75">
        <f>IF(C230&gt;'0 - Informações do Contrato'!$D$31,0,'1 - Informações Básicas'!$D$7)</f>
        <v>0</v>
      </c>
      <c r="F230" s="80">
        <f>IF(D230&lt;0.000001,0,('1 - Informações Básicas'!$D$7*C230))</f>
        <v>0</v>
      </c>
      <c r="G230" s="76">
        <f>IF(F230=0,,'1 - Informações Básicas'!$D$5-'2 - Dados Financeiros'!F230)</f>
        <v>0</v>
      </c>
      <c r="H230" s="19"/>
      <c r="I230" s="19"/>
      <c r="J230" s="19"/>
      <c r="K230" s="19"/>
      <c r="L230" s="19"/>
      <c r="M230" s="19"/>
    </row>
    <row r="231" spans="2:13" x14ac:dyDescent="0.25">
      <c r="B231" s="19"/>
      <c r="C231" s="74">
        <v>227</v>
      </c>
      <c r="D231" s="75">
        <f>IF(('3 - Tabela Price'!H231*'0 - Informações do Contrato'!$D$30)&lt;0,0,('3 - Tabela Price'!H231*'0 - Informações do Contrato'!$D$30))</f>
        <v>1.3017854374569592E-12</v>
      </c>
      <c r="E231" s="75">
        <f>IF(C231&gt;'0 - Informações do Contrato'!$D$31,0,'1 - Informações Básicas'!$D$7)</f>
        <v>0</v>
      </c>
      <c r="F231" s="80">
        <f>IF(D231&lt;0.000001,0,('1 - Informações Básicas'!$D$7*C231))</f>
        <v>0</v>
      </c>
      <c r="G231" s="76">
        <f>IF(F231=0,,'1 - Informações Básicas'!$D$5-'2 - Dados Financeiros'!F231)</f>
        <v>0</v>
      </c>
      <c r="H231" s="19"/>
      <c r="I231" s="19"/>
      <c r="J231" s="19"/>
      <c r="K231" s="19"/>
      <c r="L231" s="19"/>
      <c r="M231" s="19"/>
    </row>
    <row r="232" spans="2:13" x14ac:dyDescent="0.25">
      <c r="B232" s="19"/>
      <c r="C232" s="74">
        <v>228</v>
      </c>
      <c r="D232" s="75">
        <f>IF(('3 - Tabela Price'!H232*'0 - Informações do Contrato'!$D$30)&lt;0,0,('3 - Tabela Price'!H232*'0 - Informações do Contrato'!$D$30))</f>
        <v>1.3070890724689098E-12</v>
      </c>
      <c r="E232" s="75">
        <f>IF(C232&gt;'0 - Informações do Contrato'!$D$31,0,'1 - Informações Básicas'!$D$7)</f>
        <v>0</v>
      </c>
      <c r="F232" s="80">
        <f>IF(D232&lt;0.000001,0,('1 - Informações Básicas'!$D$7*C232))</f>
        <v>0</v>
      </c>
      <c r="G232" s="76">
        <f>IF(F232=0,,'1 - Informações Básicas'!$D$5-'2 - Dados Financeiros'!F232)</f>
        <v>0</v>
      </c>
      <c r="H232" s="19"/>
      <c r="I232" s="19"/>
      <c r="J232" s="19"/>
      <c r="K232" s="19"/>
      <c r="L232" s="19"/>
      <c r="M232" s="19"/>
    </row>
    <row r="233" spans="2:13" x14ac:dyDescent="0.25">
      <c r="B233" s="19"/>
      <c r="C233" s="98">
        <v>229</v>
      </c>
      <c r="D233" s="99">
        <f>IF(('3 - Tabela Price'!H233*'0 - Informações do Contrato'!$D$30)&lt;0,0,('3 - Tabela Price'!H233*'0 - Informações do Contrato'!$D$30))</f>
        <v>1.3124143151464023E-12</v>
      </c>
      <c r="E233" s="99">
        <f>IF(C233&gt;'0 - Informações do Contrato'!$D$31,0,'1 - Informações Básicas'!$D$7)</f>
        <v>0</v>
      </c>
      <c r="F233" s="105">
        <f>IF(D233&lt;0.000001,0,('1 - Informações Básicas'!$D$7*C233))</f>
        <v>0</v>
      </c>
      <c r="G233" s="100">
        <f>IF(F233=0,,'1 - Informações Básicas'!$D$5-'2 - Dados Financeiros'!F233)</f>
        <v>0</v>
      </c>
      <c r="H233" s="19"/>
      <c r="I233" s="19"/>
      <c r="J233" s="19"/>
      <c r="K233" s="19"/>
      <c r="L233" s="19"/>
      <c r="M233" s="19"/>
    </row>
    <row r="234" spans="2:13" x14ac:dyDescent="0.25">
      <c r="B234" s="19"/>
      <c r="C234" s="98">
        <v>230</v>
      </c>
      <c r="D234" s="99">
        <f>IF(('3 - Tabela Price'!H234*'0 - Informações do Contrato'!$D$30)&lt;0,0,('3 - Tabela Price'!H234*'0 - Informações do Contrato'!$D$30))</f>
        <v>1.3177612535217408E-12</v>
      </c>
      <c r="E234" s="99">
        <f>IF(C234&gt;'0 - Informações do Contrato'!$D$31,0,'1 - Informações Básicas'!$D$7)</f>
        <v>0</v>
      </c>
      <c r="F234" s="105">
        <f>IF(D234&lt;0.000001,0,('1 - Informações Básicas'!$D$7*C234))</f>
        <v>0</v>
      </c>
      <c r="G234" s="100">
        <f>IF(F234=0,,'1 - Informações Básicas'!$D$5-'2 - Dados Financeiros'!F234)</f>
        <v>0</v>
      </c>
      <c r="H234" s="19"/>
      <c r="I234" s="19"/>
      <c r="J234" s="19"/>
      <c r="K234" s="19"/>
      <c r="L234" s="19"/>
      <c r="M234" s="19"/>
    </row>
    <row r="235" spans="2:13" x14ac:dyDescent="0.25">
      <c r="B235" s="19"/>
      <c r="C235" s="98">
        <v>231</v>
      </c>
      <c r="D235" s="99">
        <f>IF(('3 - Tabela Price'!H235*'0 - Informações do Contrato'!$D$30)&lt;0,0,('3 - Tabela Price'!H235*'0 - Informações do Contrato'!$D$30))</f>
        <v>1.323129975985884E-12</v>
      </c>
      <c r="E235" s="99">
        <f>IF(C235&gt;'0 - Informações do Contrato'!$D$31,0,'1 - Informações Básicas'!$D$7)</f>
        <v>0</v>
      </c>
      <c r="F235" s="105">
        <f>IF(D235&lt;0.000001,0,('1 - Informações Básicas'!$D$7*C235))</f>
        <v>0</v>
      </c>
      <c r="G235" s="100">
        <f>IF(F235=0,,'1 - Informações Básicas'!$D$5-'2 - Dados Financeiros'!F235)</f>
        <v>0</v>
      </c>
      <c r="H235" s="19"/>
      <c r="I235" s="19"/>
      <c r="J235" s="19"/>
      <c r="K235" s="19"/>
      <c r="L235" s="19"/>
      <c r="M235" s="19"/>
    </row>
    <row r="236" spans="2:13" x14ac:dyDescent="0.25">
      <c r="B236" s="19"/>
      <c r="C236" s="98">
        <v>232</v>
      </c>
      <c r="D236" s="99">
        <f>IF(('3 - Tabela Price'!H236*'0 - Informações do Contrato'!$D$30)&lt;0,0,('3 - Tabela Price'!H236*'0 - Informações do Contrato'!$D$30))</f>
        <v>1.3285205712899061E-12</v>
      </c>
      <c r="E236" s="99">
        <f>IF(C236&gt;'0 - Informações do Contrato'!$D$31,0,'1 - Informações Básicas'!$D$7)</f>
        <v>0</v>
      </c>
      <c r="F236" s="105">
        <f>IF(D236&lt;0.000001,0,('1 - Informações Básicas'!$D$7*C236))</f>
        <v>0</v>
      </c>
      <c r="G236" s="100">
        <f>IF(F236=0,,'1 - Informações Básicas'!$D$5-'2 - Dados Financeiros'!F236)</f>
        <v>0</v>
      </c>
      <c r="H236" s="19"/>
      <c r="I236" s="19"/>
      <c r="J236" s="19"/>
      <c r="K236" s="19"/>
      <c r="L236" s="19"/>
      <c r="M236" s="19"/>
    </row>
    <row r="237" spans="2:13" x14ac:dyDescent="0.25">
      <c r="B237" s="19"/>
      <c r="C237" s="98">
        <v>233</v>
      </c>
      <c r="D237" s="99">
        <f>IF(('3 - Tabela Price'!H237*'0 - Informações do Contrato'!$D$30)&lt;0,0,('3 - Tabela Price'!H237*'0 - Informações do Contrato'!$D$30))</f>
        <v>1.3339331285464645E-12</v>
      </c>
      <c r="E237" s="99">
        <f>IF(C237&gt;'0 - Informações do Contrato'!$D$31,0,'1 - Informações Básicas'!$D$7)</f>
        <v>0</v>
      </c>
      <c r="F237" s="105">
        <f>IF(D237&lt;0.000001,0,('1 - Informações Básicas'!$D$7*C237))</f>
        <v>0</v>
      </c>
      <c r="G237" s="100">
        <f>IF(F237=0,,'1 - Informações Básicas'!$D$5-'2 - Dados Financeiros'!F237)</f>
        <v>0</v>
      </c>
      <c r="H237" s="19"/>
      <c r="I237" s="19"/>
      <c r="J237" s="19"/>
      <c r="K237" s="19"/>
      <c r="L237" s="19"/>
      <c r="M237" s="19"/>
    </row>
    <row r="238" spans="2:13" x14ac:dyDescent="0.25">
      <c r="B238" s="19"/>
      <c r="C238" s="98">
        <v>234</v>
      </c>
      <c r="D238" s="99">
        <f>IF(('3 - Tabela Price'!H238*'0 - Informações do Contrato'!$D$30)&lt;0,0,('3 - Tabela Price'!H238*'0 - Informações do Contrato'!$D$30))</f>
        <v>1.339367737231272E-12</v>
      </c>
      <c r="E238" s="99">
        <f>IF(C238&gt;'0 - Informações do Contrato'!$D$31,0,'1 - Informações Básicas'!$D$7)</f>
        <v>0</v>
      </c>
      <c r="F238" s="105">
        <f>IF(D238&lt;0.000001,0,('1 - Informações Básicas'!$D$7*C238))</f>
        <v>0</v>
      </c>
      <c r="G238" s="100">
        <f>IF(F238=0,,'1 - Informações Básicas'!$D$5-'2 - Dados Financeiros'!F238)</f>
        <v>0</v>
      </c>
      <c r="H238" s="19"/>
      <c r="I238" s="19"/>
      <c r="J238" s="19"/>
      <c r="K238" s="19"/>
      <c r="L238" s="19"/>
      <c r="M238" s="19"/>
    </row>
    <row r="239" spans="2:13" x14ac:dyDescent="0.25">
      <c r="B239" s="19"/>
      <c r="C239" s="98">
        <v>235</v>
      </c>
      <c r="D239" s="99">
        <f>IF(('3 - Tabela Price'!H239*'0 - Informações do Contrato'!$D$30)&lt;0,0,('3 - Tabela Price'!H239*'0 - Informações do Contrato'!$D$30))</f>
        <v>1.3448244871845773E-12</v>
      </c>
      <c r="E239" s="99">
        <f>IF(C239&gt;'0 - Informações do Contrato'!$D$31,0,'1 - Informações Básicas'!$D$7)</f>
        <v>0</v>
      </c>
      <c r="F239" s="105">
        <f>IF(D239&lt;0.000001,0,('1 - Informações Básicas'!$D$7*C239))</f>
        <v>0</v>
      </c>
      <c r="G239" s="100">
        <f>IF(F239=0,,'1 - Informações Básicas'!$D$5-'2 - Dados Financeiros'!F239)</f>
        <v>0</v>
      </c>
      <c r="H239" s="19"/>
      <c r="I239" s="19"/>
      <c r="J239" s="19"/>
      <c r="K239" s="19"/>
      <c r="L239" s="19"/>
      <c r="M239" s="19"/>
    </row>
    <row r="240" spans="2:13" x14ac:dyDescent="0.25">
      <c r="B240" s="19"/>
      <c r="C240" s="98">
        <v>236</v>
      </c>
      <c r="D240" s="99">
        <f>IF(('3 - Tabela Price'!H240*'0 - Informações do Contrato'!$D$30)&lt;0,0,('3 - Tabela Price'!H240*'0 - Informações do Contrato'!$D$30))</f>
        <v>1.3503034686126486E-12</v>
      </c>
      <c r="E240" s="99">
        <f>IF(C240&gt;'0 - Informações do Contrato'!$D$31,0,'1 - Informações Básicas'!$D$7)</f>
        <v>0</v>
      </c>
      <c r="F240" s="105">
        <f>IF(D240&lt;0.000001,0,('1 - Informações Básicas'!$D$7*C240))</f>
        <v>0</v>
      </c>
      <c r="G240" s="100">
        <f>IF(F240=0,,'1 - Informações Básicas'!$D$5-'2 - Dados Financeiros'!F240)</f>
        <v>0</v>
      </c>
      <c r="H240" s="19"/>
      <c r="I240" s="19"/>
      <c r="J240" s="19"/>
      <c r="K240" s="19"/>
      <c r="L240" s="19"/>
      <c r="M240" s="19"/>
    </row>
    <row r="241" spans="2:13" x14ac:dyDescent="0.25">
      <c r="B241" s="19"/>
      <c r="C241" s="98">
        <v>237</v>
      </c>
      <c r="D241" s="99">
        <f>IF(('3 - Tabela Price'!H241*'0 - Informações do Contrato'!$D$30)&lt;0,0,('3 - Tabela Price'!H241*'0 - Informações do Contrato'!$D$30))</f>
        <v>1.3558047720892662E-12</v>
      </c>
      <c r="E241" s="99">
        <f>IF(C241&gt;'0 - Informações do Contrato'!$D$31,0,'1 - Informações Básicas'!$D$7)</f>
        <v>0</v>
      </c>
      <c r="F241" s="105">
        <f>IF(D241&lt;0.000001,0,('1 - Informações Básicas'!$D$7*C241))</f>
        <v>0</v>
      </c>
      <c r="G241" s="100">
        <f>IF(F241=0,,'1 - Informações Básicas'!$D$5-'2 - Dados Financeiros'!F241)</f>
        <v>0</v>
      </c>
      <c r="H241" s="19"/>
      <c r="I241" s="19"/>
      <c r="J241" s="19"/>
      <c r="K241" s="19"/>
      <c r="L241" s="19"/>
      <c r="M241" s="19"/>
    </row>
    <row r="242" spans="2:13" x14ac:dyDescent="0.25">
      <c r="B242" s="19"/>
      <c r="C242" s="98">
        <v>238</v>
      </c>
      <c r="D242" s="99">
        <f>IF(('3 - Tabela Price'!H242*'0 - Informações do Contrato'!$D$30)&lt;0,0,('3 - Tabela Price'!H242*'0 - Informações do Contrato'!$D$30))</f>
        <v>1.361328488557219E-12</v>
      </c>
      <c r="E242" s="99">
        <f>IF(C242&gt;'0 - Informações do Contrato'!$D$31,0,'1 - Informações Básicas'!$D$7)</f>
        <v>0</v>
      </c>
      <c r="F242" s="105">
        <f>IF(D242&lt;0.000001,0,('1 - Informações Básicas'!$D$7*C242))</f>
        <v>0</v>
      </c>
      <c r="G242" s="100">
        <f>IF(F242=0,,'1 - Informações Básicas'!$D$5-'2 - Dados Financeiros'!F242)</f>
        <v>0</v>
      </c>
      <c r="H242" s="19"/>
      <c r="I242" s="19"/>
      <c r="J242" s="19"/>
      <c r="K242" s="19"/>
      <c r="L242" s="19"/>
      <c r="M242" s="19"/>
    </row>
    <row r="243" spans="2:13" x14ac:dyDescent="0.25">
      <c r="B243" s="19"/>
      <c r="C243" s="98">
        <v>239</v>
      </c>
      <c r="D243" s="99">
        <f>IF(('3 - Tabela Price'!H243*'0 - Informações do Contrato'!$D$30)&lt;0,0,('3 - Tabela Price'!H243*'0 - Informações do Contrato'!$D$30))</f>
        <v>1.366874709329808E-12</v>
      </c>
      <c r="E243" s="99">
        <f>IF(C243&gt;'0 - Informações do Contrato'!$D$31,0,'1 - Informações Básicas'!$D$7)</f>
        <v>0</v>
      </c>
      <c r="F243" s="105">
        <f>IF(D243&lt;0.000001,0,('1 - Informações Básicas'!$D$7*C243))</f>
        <v>0</v>
      </c>
      <c r="G243" s="100">
        <f>IF(F243=0,,'1 - Informações Básicas'!$D$5-'2 - Dados Financeiros'!F243)</f>
        <v>0</v>
      </c>
      <c r="H243" s="19"/>
      <c r="I243" s="19"/>
      <c r="J243" s="19"/>
      <c r="K243" s="19"/>
      <c r="L243" s="19"/>
      <c r="M243" s="19"/>
    </row>
    <row r="244" spans="2:13" x14ac:dyDescent="0.25">
      <c r="B244" s="19"/>
      <c r="C244" s="98">
        <v>240</v>
      </c>
      <c r="D244" s="99">
        <f>IF(('3 - Tabela Price'!H244*'0 - Informações do Contrato'!$D$30)&lt;0,0,('3 - Tabela Price'!H244*'0 - Informações do Contrato'!$D$30))</f>
        <v>1.372443526092356E-12</v>
      </c>
      <c r="E244" s="99">
        <f>IF(C244&gt;'0 - Informações do Contrato'!$D$31,0,'1 - Informações Básicas'!$D$7)</f>
        <v>0</v>
      </c>
      <c r="F244" s="105">
        <f>IF(D244&lt;0.000001,0,('1 - Informações Básicas'!$D$7*C244))</f>
        <v>0</v>
      </c>
      <c r="G244" s="100">
        <f>IF(F244=0,,'1 - Informações Básicas'!$D$5-'2 - Dados Financeiros'!F244)</f>
        <v>0</v>
      </c>
      <c r="H244" s="19"/>
      <c r="I244" s="19"/>
      <c r="J244" s="19"/>
      <c r="K244" s="19"/>
      <c r="L244" s="19"/>
      <c r="M244" s="19"/>
    </row>
    <row r="245" spans="2:13" x14ac:dyDescent="0.25">
      <c r="B245" s="19"/>
      <c r="C245" s="74">
        <v>241</v>
      </c>
      <c r="D245" s="75">
        <f>IF(('3 - Tabela Price'!H245*'0 - Informações do Contrato'!$D$30)&lt;0,0,('3 - Tabela Price'!H245*'0 - Informações do Contrato'!$D$30))</f>
        <v>1.3780350309037231E-12</v>
      </c>
      <c r="E245" s="75">
        <f>IF(C245&gt;'0 - Informações do Contrato'!$D$31,0,'1 - Informações Básicas'!$D$7)</f>
        <v>0</v>
      </c>
      <c r="F245" s="80">
        <f>IF(D245&lt;0.000001,0,('1 - Informações Básicas'!$D$7*C245))</f>
        <v>0</v>
      </c>
      <c r="G245" s="76">
        <f>IF(F245=0,,'1 - Informações Básicas'!$D$5-'2 - Dados Financeiros'!F245)</f>
        <v>0</v>
      </c>
      <c r="H245" s="19"/>
      <c r="I245" s="19"/>
      <c r="J245" s="19"/>
      <c r="K245" s="19"/>
      <c r="L245" s="19"/>
      <c r="M245" s="19"/>
    </row>
    <row r="246" spans="2:13" x14ac:dyDescent="0.25">
      <c r="B246" s="19"/>
      <c r="C246" s="74">
        <v>242</v>
      </c>
      <c r="D246" s="75">
        <f>IF(('3 - Tabela Price'!H246*'0 - Informações do Contrato'!$D$30)&lt;0,0,('3 - Tabela Price'!H246*'0 - Informações do Contrato'!$D$30))</f>
        <v>1.3836493161978284E-12</v>
      </c>
      <c r="E246" s="75">
        <f>IF(C246&gt;'0 - Informações do Contrato'!$D$31,0,'1 - Informações Básicas'!$D$7)</f>
        <v>0</v>
      </c>
      <c r="F246" s="80">
        <f>IF(D246&lt;0.000001,0,('1 - Informações Básicas'!$D$7*C246))</f>
        <v>0</v>
      </c>
      <c r="G246" s="76">
        <f>IF(F246=0,,'1 - Informações Básicas'!$D$5-'2 - Dados Financeiros'!F246)</f>
        <v>0</v>
      </c>
      <c r="H246" s="19"/>
      <c r="I246" s="19"/>
      <c r="J246" s="19"/>
      <c r="K246" s="19"/>
      <c r="L246" s="19"/>
      <c r="M246" s="19"/>
    </row>
    <row r="247" spans="2:13" x14ac:dyDescent="0.25">
      <c r="B247" s="19"/>
      <c r="C247" s="74">
        <v>243</v>
      </c>
      <c r="D247" s="75">
        <f>IF(('3 - Tabela Price'!H247*'0 - Informações do Contrato'!$D$30)&lt;0,0,('3 - Tabela Price'!H247*'0 - Informações do Contrato'!$D$30))</f>
        <v>1.3892864747851788E-12</v>
      </c>
      <c r="E247" s="75">
        <f>IF(C247&gt;'0 - Informações do Contrato'!$D$31,0,'1 - Informações Básicas'!$D$7)</f>
        <v>0</v>
      </c>
      <c r="F247" s="80">
        <f>IF(D247&lt;0.000001,0,('1 - Informações Básicas'!$D$7*C247))</f>
        <v>0</v>
      </c>
      <c r="G247" s="76">
        <f>IF(F247=0,,'1 - Informações Básicas'!$D$5-'2 - Dados Financeiros'!F247)</f>
        <v>0</v>
      </c>
      <c r="H247" s="19"/>
      <c r="I247" s="19"/>
      <c r="J247" s="19"/>
      <c r="K247" s="19"/>
      <c r="L247" s="19"/>
      <c r="M247" s="19"/>
    </row>
    <row r="248" spans="2:13" x14ac:dyDescent="0.25">
      <c r="B248" s="19"/>
      <c r="C248" s="74">
        <v>244</v>
      </c>
      <c r="D248" s="75">
        <f>IF(('3 - Tabela Price'!H248*'0 - Informações do Contrato'!$D$30)&lt;0,0,('3 - Tabela Price'!H248*'0 - Informações do Contrato'!$D$30))</f>
        <v>1.3949465998544022E-12</v>
      </c>
      <c r="E248" s="75">
        <f>IF(C248&gt;'0 - Informações do Contrato'!$D$31,0,'1 - Informações Básicas'!$D$7)</f>
        <v>0</v>
      </c>
      <c r="F248" s="80">
        <f>IF(D248&lt;0.000001,0,('1 - Informações Básicas'!$D$7*C248))</f>
        <v>0</v>
      </c>
      <c r="G248" s="76">
        <f>IF(F248=0,,'1 - Informações Básicas'!$D$5-'2 - Dados Financeiros'!F248)</f>
        <v>0</v>
      </c>
      <c r="H248" s="19"/>
      <c r="I248" s="19"/>
      <c r="J248" s="19"/>
      <c r="K248" s="19"/>
      <c r="L248" s="19"/>
      <c r="M248" s="19"/>
    </row>
    <row r="249" spans="2:13" x14ac:dyDescent="0.25">
      <c r="B249" s="19"/>
      <c r="C249" s="74">
        <v>245</v>
      </c>
      <c r="D249" s="75">
        <f>IF(('3 - Tabela Price'!H249*'0 - Informações do Contrato'!$D$30)&lt;0,0,('3 - Tabela Price'!H249*'0 - Informações do Contrato'!$D$30))</f>
        <v>1.4006297849737883E-12</v>
      </c>
      <c r="E249" s="75">
        <f>IF(C249&gt;'0 - Informações do Contrato'!$D$31,0,'1 - Informações Básicas'!$D$7)</f>
        <v>0</v>
      </c>
      <c r="F249" s="80">
        <f>IF(D249&lt;0.000001,0,('1 - Informações Básicas'!$D$7*C249))</f>
        <v>0</v>
      </c>
      <c r="G249" s="76">
        <f>IF(F249=0,,'1 - Informações Básicas'!$D$5-'2 - Dados Financeiros'!F249)</f>
        <v>0</v>
      </c>
      <c r="H249" s="19"/>
      <c r="I249" s="19"/>
      <c r="J249" s="19"/>
      <c r="K249" s="19"/>
      <c r="L249" s="19"/>
      <c r="M249" s="19"/>
    </row>
    <row r="250" spans="2:13" x14ac:dyDescent="0.25">
      <c r="B250" s="19"/>
      <c r="C250" s="74">
        <v>246</v>
      </c>
      <c r="D250" s="75">
        <f>IF(('3 - Tabela Price'!H250*'0 - Informações do Contrato'!$D$30)&lt;0,0,('3 - Tabela Price'!H250*'0 - Informações do Contrato'!$D$30))</f>
        <v>1.4063361240928363E-12</v>
      </c>
      <c r="E250" s="75">
        <f>IF(C250&gt;'0 - Informações do Contrato'!$D$31,0,'1 - Informações Básicas'!$D$7)</f>
        <v>0</v>
      </c>
      <c r="F250" s="80">
        <f>IF(D250&lt;0.000001,0,('1 - Informações Básicas'!$D$7*C250))</f>
        <v>0</v>
      </c>
      <c r="G250" s="76">
        <f>IF(F250=0,,'1 - Informações Básicas'!$D$5-'2 - Dados Financeiros'!F250)</f>
        <v>0</v>
      </c>
      <c r="H250" s="19"/>
      <c r="I250" s="19"/>
      <c r="J250" s="19"/>
      <c r="K250" s="19"/>
      <c r="L250" s="19"/>
      <c r="M250" s="19"/>
    </row>
    <row r="251" spans="2:13" x14ac:dyDescent="0.25">
      <c r="B251" s="19"/>
      <c r="C251" s="74">
        <v>247</v>
      </c>
      <c r="D251" s="75">
        <f>IF(('3 - Tabela Price'!H251*'0 - Informações do Contrato'!$D$30)&lt;0,0,('3 - Tabela Price'!H251*'0 - Informações do Contrato'!$D$30))</f>
        <v>1.4120657115438069E-12</v>
      </c>
      <c r="E251" s="75">
        <f>IF(C251&gt;'0 - Informações do Contrato'!$D$31,0,'1 - Informações Básicas'!$D$7)</f>
        <v>0</v>
      </c>
      <c r="F251" s="80">
        <f>IF(D251&lt;0.000001,0,('1 - Informações Básicas'!$D$7*C251))</f>
        <v>0</v>
      </c>
      <c r="G251" s="76">
        <f>IF(F251=0,,'1 - Informações Básicas'!$D$5-'2 - Dados Financeiros'!F251)</f>
        <v>0</v>
      </c>
      <c r="H251" s="19"/>
      <c r="I251" s="19"/>
      <c r="J251" s="19"/>
      <c r="K251" s="19"/>
      <c r="L251" s="19"/>
      <c r="M251" s="19"/>
    </row>
    <row r="252" spans="2:13" x14ac:dyDescent="0.25">
      <c r="B252" s="19"/>
      <c r="C252" s="74">
        <v>248</v>
      </c>
      <c r="D252" s="75">
        <f>IF(('3 - Tabela Price'!H252*'0 - Informações do Contrato'!$D$30)&lt;0,0,('3 - Tabela Price'!H252*'0 - Informações do Contrato'!$D$30))</f>
        <v>1.4178186420432818E-12</v>
      </c>
      <c r="E252" s="75">
        <f>IF(C252&gt;'0 - Informações do Contrato'!$D$31,0,'1 - Informações Básicas'!$D$7)</f>
        <v>0</v>
      </c>
      <c r="F252" s="80">
        <f>IF(D252&lt;0.000001,0,('1 - Informações Básicas'!$D$7*C252))</f>
        <v>0</v>
      </c>
      <c r="G252" s="76">
        <f>IF(F252=0,,'1 - Informações Básicas'!$D$5-'2 - Dados Financeiros'!F252)</f>
        <v>0</v>
      </c>
      <c r="H252" s="19"/>
      <c r="I252" s="19"/>
      <c r="J252" s="19"/>
      <c r="K252" s="19"/>
      <c r="L252" s="19"/>
      <c r="M252" s="19"/>
    </row>
    <row r="253" spans="2:13" x14ac:dyDescent="0.25">
      <c r="B253" s="19"/>
      <c r="C253" s="74">
        <v>249</v>
      </c>
      <c r="D253" s="75">
        <f>IF(('3 - Tabela Price'!H253*'0 - Informações do Contrato'!$D$30)&lt;0,0,('3 - Tabela Price'!H253*'0 - Informações do Contrato'!$D$30))</f>
        <v>1.4235950106937302E-12</v>
      </c>
      <c r="E253" s="75">
        <f>IF(C253&gt;'0 - Informações do Contrato'!$D$31,0,'1 - Informações Básicas'!$D$7)</f>
        <v>0</v>
      </c>
      <c r="F253" s="80">
        <f>IF(D253&lt;0.000001,0,('1 - Informações Básicas'!$D$7*C253))</f>
        <v>0</v>
      </c>
      <c r="G253" s="76">
        <f>IF(F253=0,,'1 - Informações Básicas'!$D$5-'2 - Dados Financeiros'!F253)</f>
        <v>0</v>
      </c>
      <c r="H253" s="19"/>
      <c r="I253" s="19"/>
      <c r="J253" s="19"/>
      <c r="K253" s="19"/>
      <c r="L253" s="19"/>
      <c r="M253" s="19"/>
    </row>
    <row r="254" spans="2:13" x14ac:dyDescent="0.25">
      <c r="B254" s="19"/>
      <c r="C254" s="74">
        <v>250</v>
      </c>
      <c r="D254" s="75">
        <f>IF(('3 - Tabela Price'!H254*'0 - Informações do Contrato'!$D$30)&lt;0,0,('3 - Tabela Price'!H254*'0 - Informações do Contrato'!$D$30))</f>
        <v>1.4293949129850807E-12</v>
      </c>
      <c r="E254" s="75">
        <f>IF(C254&gt;'0 - Informações do Contrato'!$D$31,0,'1 - Informações Básicas'!$D$7)</f>
        <v>0</v>
      </c>
      <c r="F254" s="80">
        <f>IF(D254&lt;0.000001,0,('1 - Informações Básicas'!$D$7*C254))</f>
        <v>0</v>
      </c>
      <c r="G254" s="76">
        <f>IF(F254=0,,'1 - Informações Básicas'!$D$5-'2 - Dados Financeiros'!F254)</f>
        <v>0</v>
      </c>
      <c r="H254" s="19"/>
      <c r="I254" s="19"/>
      <c r="J254" s="19"/>
      <c r="K254" s="19"/>
      <c r="L254" s="19"/>
      <c r="M254" s="19"/>
    </row>
    <row r="255" spans="2:13" x14ac:dyDescent="0.25">
      <c r="B255" s="19"/>
      <c r="C255" s="74">
        <v>251</v>
      </c>
      <c r="D255" s="75">
        <f>IF(('3 - Tabela Price'!H255*'0 - Informações do Contrato'!$D$30)&lt;0,0,('3 - Tabela Price'!H255*'0 - Informações do Contrato'!$D$30))</f>
        <v>1.4352184447962992E-12</v>
      </c>
      <c r="E255" s="75">
        <f>IF(C255&gt;'0 - Informações do Contrato'!$D$31,0,'1 - Informações Básicas'!$D$7)</f>
        <v>0</v>
      </c>
      <c r="F255" s="80">
        <f>IF(D255&lt;0.000001,0,('1 - Informações Básicas'!$D$7*C255))</f>
        <v>0</v>
      </c>
      <c r="G255" s="76">
        <f>IF(F255=0,,'1 - Informações Básicas'!$D$5-'2 - Dados Financeiros'!F255)</f>
        <v>0</v>
      </c>
      <c r="H255" s="19"/>
      <c r="I255" s="19"/>
      <c r="J255" s="19"/>
      <c r="K255" s="19"/>
      <c r="L255" s="19"/>
      <c r="M255" s="19"/>
    </row>
    <row r="256" spans="2:13" x14ac:dyDescent="0.25">
      <c r="B256" s="19"/>
      <c r="C256" s="74">
        <v>252</v>
      </c>
      <c r="D256" s="75">
        <f>IF(('3 - Tabela Price'!H256*'0 - Informações do Contrato'!$D$30)&lt;0,0,('3 - Tabela Price'!H256*'0 - Informações do Contrato'!$D$30))</f>
        <v>1.4410657023969745E-12</v>
      </c>
      <c r="E256" s="75">
        <f>IF(C256&gt;'0 - Informações do Contrato'!$D$31,0,'1 - Informações Básicas'!$D$7)</f>
        <v>0</v>
      </c>
      <c r="F256" s="80">
        <f>IF(D256&lt;0.000001,0,('1 - Informações Básicas'!$D$7*C256))</f>
        <v>0</v>
      </c>
      <c r="G256" s="76">
        <f>IF(F256=0,,'1 - Informações Básicas'!$D$5-'2 - Dados Financeiros'!F256)</f>
        <v>0</v>
      </c>
      <c r="H256" s="19"/>
      <c r="I256" s="19"/>
      <c r="J256" s="19"/>
      <c r="K256" s="19"/>
      <c r="L256" s="19"/>
      <c r="M256" s="19"/>
    </row>
    <row r="257" spans="2:13" x14ac:dyDescent="0.25">
      <c r="B257" s="19"/>
      <c r="C257" s="98">
        <v>253</v>
      </c>
      <c r="D257" s="99">
        <f>IF(('3 - Tabela Price'!H257*'0 - Informações do Contrato'!$D$30)&lt;0,0,('3 - Tabela Price'!H257*'0 - Informações do Contrato'!$D$30))</f>
        <v>1.4469367824489101E-12</v>
      </c>
      <c r="E257" s="99">
        <f>IF(C257&gt;'0 - Informações do Contrato'!$D$31,0,'1 - Informações Básicas'!$D$7)</f>
        <v>0</v>
      </c>
      <c r="F257" s="105">
        <f>IF(D257&lt;0.000001,0,('1 - Informações Básicas'!$D$7*C257))</f>
        <v>0</v>
      </c>
      <c r="G257" s="100">
        <f>IF(F257=0,,'1 - Informações Básicas'!$D$5-'2 - Dados Financeiros'!F257)</f>
        <v>0</v>
      </c>
      <c r="H257" s="19"/>
      <c r="I257" s="19"/>
      <c r="J257" s="19"/>
      <c r="K257" s="19"/>
      <c r="L257" s="19"/>
      <c r="M257" s="19"/>
    </row>
    <row r="258" spans="2:13" x14ac:dyDescent="0.25">
      <c r="B258" s="19"/>
      <c r="C258" s="98">
        <v>254</v>
      </c>
      <c r="D258" s="99">
        <f>IF(('3 - Tabela Price'!H258*'0 - Informações do Contrato'!$D$30)&lt;0,0,('3 - Tabela Price'!H258*'0 - Informações do Contrato'!$D$30))</f>
        <v>1.4528317820077209E-12</v>
      </c>
      <c r="E258" s="99">
        <f>IF(C258&gt;'0 - Informações do Contrato'!$D$31,0,'1 - Informações Básicas'!$D$7)</f>
        <v>0</v>
      </c>
      <c r="F258" s="105">
        <f>IF(D258&lt;0.000001,0,('1 - Informações Básicas'!$D$7*C258))</f>
        <v>0</v>
      </c>
      <c r="G258" s="100">
        <f>IF(F258=0,,'1 - Informações Básicas'!$D$5-'2 - Dados Financeiros'!F258)</f>
        <v>0</v>
      </c>
      <c r="H258" s="19"/>
      <c r="I258" s="19"/>
      <c r="J258" s="19"/>
      <c r="K258" s="19"/>
      <c r="L258" s="19"/>
      <c r="M258" s="19"/>
    </row>
    <row r="259" spans="2:13" x14ac:dyDescent="0.25">
      <c r="B259" s="19"/>
      <c r="C259" s="98">
        <v>255</v>
      </c>
      <c r="D259" s="99">
        <f>IF(('3 - Tabela Price'!H259*'0 - Informações do Contrato'!$D$30)&lt;0,0,('3 - Tabela Price'!H259*'0 - Informações do Contrato'!$D$30))</f>
        <v>1.4587507985244387E-12</v>
      </c>
      <c r="E259" s="99">
        <f>IF(C259&gt;'0 - Informações do Contrato'!$D$31,0,'1 - Informações Básicas'!$D$7)</f>
        <v>0</v>
      </c>
      <c r="F259" s="105">
        <f>IF(D259&lt;0.000001,0,('1 - Informações Básicas'!$D$7*C259))</f>
        <v>0</v>
      </c>
      <c r="G259" s="100">
        <f>IF(F259=0,,'1 - Informações Básicas'!$D$5-'2 - Dados Financeiros'!F259)</f>
        <v>0</v>
      </c>
      <c r="H259" s="19"/>
      <c r="I259" s="19"/>
      <c r="J259" s="19"/>
      <c r="K259" s="19"/>
      <c r="L259" s="19"/>
      <c r="M259" s="19"/>
    </row>
    <row r="260" spans="2:13" x14ac:dyDescent="0.25">
      <c r="B260" s="19"/>
      <c r="C260" s="98">
        <v>256</v>
      </c>
      <c r="D260" s="99">
        <f>IF(('3 - Tabela Price'!H260*'0 - Informações do Contrato'!$D$30)&lt;0,0,('3 - Tabela Price'!H260*'0 - Informações do Contrato'!$D$30))</f>
        <v>1.464693929847123E-12</v>
      </c>
      <c r="E260" s="99">
        <f>IF(C260&gt;'0 - Informações do Contrato'!$D$31,0,'1 - Informações Básicas'!$D$7)</f>
        <v>0</v>
      </c>
      <c r="F260" s="105">
        <f>IF(D260&lt;0.000001,0,('1 - Informações Básicas'!$D$7*C260))</f>
        <v>0</v>
      </c>
      <c r="G260" s="100">
        <f>IF(F260=0,,'1 - Informações Básicas'!$D$5-'2 - Dados Financeiros'!F260)</f>
        <v>0</v>
      </c>
      <c r="H260" s="19"/>
      <c r="I260" s="19"/>
      <c r="J260" s="19"/>
      <c r="K260" s="19"/>
      <c r="L260" s="19"/>
      <c r="M260" s="19"/>
    </row>
    <row r="261" spans="2:13" x14ac:dyDescent="0.25">
      <c r="B261" s="19"/>
      <c r="C261" s="98">
        <v>257</v>
      </c>
      <c r="D261" s="99">
        <f>IF(('3 - Tabela Price'!H261*'0 - Informações do Contrato'!$D$30)&lt;0,0,('3 - Tabela Price'!H261*'0 - Informações do Contrato'!$D$30))</f>
        <v>1.4706612742224785E-12</v>
      </c>
      <c r="E261" s="99">
        <f>IF(C261&gt;'0 - Informações do Contrato'!$D$31,0,'1 - Informações Básicas'!$D$7)</f>
        <v>0</v>
      </c>
      <c r="F261" s="105">
        <f>IF(D261&lt;0.000001,0,('1 - Informações Básicas'!$D$7*C261))</f>
        <v>0</v>
      </c>
      <c r="G261" s="100">
        <f>IF(F261=0,,'1 - Informações Básicas'!$D$5-'2 - Dados Financeiros'!F261)</f>
        <v>0</v>
      </c>
      <c r="H261" s="19"/>
      <c r="I261" s="19"/>
      <c r="J261" s="19"/>
      <c r="K261" s="19"/>
      <c r="L261" s="19"/>
      <c r="M261" s="19"/>
    </row>
    <row r="262" spans="2:13" x14ac:dyDescent="0.25">
      <c r="B262" s="19"/>
      <c r="C262" s="98">
        <v>258</v>
      </c>
      <c r="D262" s="99">
        <f>IF(('3 - Tabela Price'!H262*'0 - Informações do Contrato'!$D$30)&lt;0,0,('3 - Tabela Price'!H262*'0 - Informações do Contrato'!$D$30))</f>
        <v>1.476652930297479E-12</v>
      </c>
      <c r="E262" s="99">
        <f>IF(C262&gt;'0 - Informações do Contrato'!$D$31,0,'1 - Informações Básicas'!$D$7)</f>
        <v>0</v>
      </c>
      <c r="F262" s="105">
        <f>IF(D262&lt;0.000001,0,('1 - Informações Básicas'!$D$7*C262))</f>
        <v>0</v>
      </c>
      <c r="G262" s="100">
        <f>IF(F262=0,,'1 - Informações Básicas'!$D$5-'2 - Dados Financeiros'!F262)</f>
        <v>0</v>
      </c>
      <c r="H262" s="19"/>
      <c r="I262" s="19"/>
      <c r="J262" s="19"/>
      <c r="K262" s="19"/>
      <c r="L262" s="19"/>
      <c r="M262" s="19"/>
    </row>
    <row r="263" spans="2:13" x14ac:dyDescent="0.25">
      <c r="B263" s="19"/>
      <c r="C263" s="98">
        <v>259</v>
      </c>
      <c r="D263" s="99">
        <f>IF(('3 - Tabela Price'!H263*'0 - Informações do Contrato'!$D$30)&lt;0,0,('3 - Tabela Price'!H263*'0 - Informações do Contrato'!$D$30))</f>
        <v>1.4826689971209981E-12</v>
      </c>
      <c r="E263" s="99">
        <f>IF(C263&gt;'0 - Informações do Contrato'!$D$31,0,'1 - Informações Básicas'!$D$7)</f>
        <v>0</v>
      </c>
      <c r="F263" s="105">
        <f>IF(D263&lt;0.000001,0,('1 - Informações Básicas'!$D$7*C263))</f>
        <v>0</v>
      </c>
      <c r="G263" s="100">
        <f>IF(F263=0,,'1 - Informações Básicas'!$D$5-'2 - Dados Financeiros'!F263)</f>
        <v>0</v>
      </c>
      <c r="H263" s="19"/>
      <c r="I263" s="19"/>
      <c r="J263" s="19"/>
      <c r="K263" s="19"/>
      <c r="L263" s="19"/>
      <c r="M263" s="19"/>
    </row>
    <row r="264" spans="2:13" x14ac:dyDescent="0.25">
      <c r="B264" s="19"/>
      <c r="C264" s="98">
        <v>260</v>
      </c>
      <c r="D264" s="99">
        <f>IF(('3 - Tabela Price'!H264*'0 - Informações do Contrato'!$D$30)&lt;0,0,('3 - Tabela Price'!H264*'0 - Informações do Contrato'!$D$30))</f>
        <v>1.4887095741454467E-12</v>
      </c>
      <c r="E264" s="99">
        <f>IF(C264&gt;'0 - Informações do Contrato'!$D$31,0,'1 - Informações Básicas'!$D$7)</f>
        <v>0</v>
      </c>
      <c r="F264" s="105">
        <f>IF(D264&lt;0.000001,0,('1 - Informações Básicas'!$D$7*C264))</f>
        <v>0</v>
      </c>
      <c r="G264" s="100">
        <f>IF(F264=0,,'1 - Informações Básicas'!$D$5-'2 - Dados Financeiros'!F264)</f>
        <v>0</v>
      </c>
      <c r="H264" s="19"/>
      <c r="I264" s="19"/>
      <c r="J264" s="19"/>
      <c r="K264" s="19"/>
      <c r="L264" s="19"/>
      <c r="M264" s="19"/>
    </row>
    <row r="265" spans="2:13" x14ac:dyDescent="0.25">
      <c r="B265" s="19"/>
      <c r="C265" s="98">
        <v>261</v>
      </c>
      <c r="D265" s="99">
        <f>IF(('3 - Tabela Price'!H265*'0 - Informações do Contrato'!$D$30)&lt;0,0,('3 - Tabela Price'!H265*'0 - Informações do Contrato'!$D$30))</f>
        <v>1.4947747612284176E-12</v>
      </c>
      <c r="E265" s="99">
        <f>IF(C265&gt;'0 - Informações do Contrato'!$D$31,0,'1 - Informações Básicas'!$D$7)</f>
        <v>0</v>
      </c>
      <c r="F265" s="105">
        <f>IF(D265&lt;0.000001,0,('1 - Informações Básicas'!$D$7*C265))</f>
        <v>0</v>
      </c>
      <c r="G265" s="100">
        <f>IF(F265=0,,'1 - Informações Básicas'!$D$5-'2 - Dados Financeiros'!F265)</f>
        <v>0</v>
      </c>
      <c r="H265" s="19"/>
      <c r="I265" s="19"/>
      <c r="J265" s="19"/>
      <c r="K265" s="19"/>
      <c r="L265" s="19"/>
      <c r="M265" s="19"/>
    </row>
    <row r="266" spans="2:13" x14ac:dyDescent="0.25">
      <c r="B266" s="19"/>
      <c r="C266" s="98">
        <v>262</v>
      </c>
      <c r="D266" s="99">
        <f>IF(('3 - Tabela Price'!H266*'0 - Informações do Contrato'!$D$30)&lt;0,0,('3 - Tabela Price'!H266*'0 - Informações do Contrato'!$D$30))</f>
        <v>1.5008646586343356E-12</v>
      </c>
      <c r="E266" s="99">
        <f>IF(C266&gt;'0 - Informações do Contrato'!$D$31,0,'1 - Informações Básicas'!$D$7)</f>
        <v>0</v>
      </c>
      <c r="F266" s="105">
        <f>IF(D266&lt;0.000001,0,('1 - Informações Básicas'!$D$7*C266))</f>
        <v>0</v>
      </c>
      <c r="G266" s="100">
        <f>IF(F266=0,,'1 - Informações Básicas'!$D$5-'2 - Dados Financeiros'!F266)</f>
        <v>0</v>
      </c>
      <c r="H266" s="19"/>
      <c r="I266" s="19"/>
      <c r="J266" s="19"/>
      <c r="K266" s="19"/>
      <c r="L266" s="19"/>
      <c r="M266" s="19"/>
    </row>
    <row r="267" spans="2:13" x14ac:dyDescent="0.25">
      <c r="B267" s="19"/>
      <c r="C267" s="98">
        <v>263</v>
      </c>
      <c r="D267" s="99">
        <f>IF(('3 - Tabela Price'!H267*'0 - Informações do Contrato'!$D$30)&lt;0,0,('3 - Tabela Price'!H267*'0 - Informações do Contrato'!$D$30))</f>
        <v>1.506979367036115E-12</v>
      </c>
      <c r="E267" s="99">
        <f>IF(C267&gt;'0 - Informações do Contrato'!$D$31,0,'1 - Informações Básicas'!$D$7)</f>
        <v>0</v>
      </c>
      <c r="F267" s="105">
        <f>IF(D267&lt;0.000001,0,('1 - Informações Básicas'!$D$7*C267))</f>
        <v>0</v>
      </c>
      <c r="G267" s="100">
        <f>IF(F267=0,,'1 - Informações Básicas'!$D$5-'2 - Dados Financeiros'!F267)</f>
        <v>0</v>
      </c>
      <c r="H267" s="19"/>
      <c r="I267" s="19"/>
      <c r="J267" s="19"/>
      <c r="K267" s="19"/>
      <c r="L267" s="19"/>
      <c r="M267" s="19"/>
    </row>
    <row r="268" spans="2:13" x14ac:dyDescent="0.25">
      <c r="B268" s="19"/>
      <c r="C268" s="98">
        <v>264</v>
      </c>
      <c r="D268" s="99">
        <f>IF(('3 - Tabela Price'!H268*'0 - Informações do Contrato'!$D$30)&lt;0,0,('3 - Tabela Price'!H268*'0 - Informações do Contrato'!$D$30))</f>
        <v>1.5131189875168243E-12</v>
      </c>
      <c r="E268" s="99">
        <f>IF(C268&gt;'0 - Informações do Contrato'!$D$31,0,'1 - Informações Básicas'!$D$7)</f>
        <v>0</v>
      </c>
      <c r="F268" s="105">
        <f>IF(D268&lt;0.000001,0,('1 - Informações Básicas'!$D$7*C268))</f>
        <v>0</v>
      </c>
      <c r="G268" s="100">
        <f>IF(F268=0,,'1 - Informações Básicas'!$D$5-'2 - Dados Financeiros'!F268)</f>
        <v>0</v>
      </c>
      <c r="H268" s="19"/>
      <c r="I268" s="19"/>
      <c r="J268" s="19"/>
      <c r="K268" s="19"/>
      <c r="L268" s="19"/>
      <c r="M268" s="19"/>
    </row>
    <row r="269" spans="2:13" x14ac:dyDescent="0.25">
      <c r="B269" s="19"/>
      <c r="C269" s="74">
        <v>265</v>
      </c>
      <c r="D269" s="75">
        <f>IF(('3 - Tabela Price'!H269*'0 - Informações do Contrato'!$D$30)&lt;0,0,('3 - Tabela Price'!H269*'0 - Informações do Contrato'!$D$30))</f>
        <v>1.5192836215713564E-12</v>
      </c>
      <c r="E269" s="75">
        <f>IF(C269&gt;'0 - Informações do Contrato'!$D$31,0,'1 - Informações Básicas'!$D$7)</f>
        <v>0</v>
      </c>
      <c r="F269" s="80">
        <f>IF(D269&lt;0.000001,0,('1 - Informações Básicas'!$D$7*C269))</f>
        <v>0</v>
      </c>
      <c r="G269" s="76">
        <f>IF(F269=0,,'1 - Informações Básicas'!$D$5-'2 - Dados Financeiros'!F269)</f>
        <v>0</v>
      </c>
      <c r="H269" s="19"/>
      <c r="I269" s="19"/>
      <c r="J269" s="19"/>
      <c r="K269" s="19"/>
      <c r="L269" s="19"/>
      <c r="M269" s="19"/>
    </row>
    <row r="270" spans="2:13" x14ac:dyDescent="0.25">
      <c r="B270" s="19"/>
      <c r="C270" s="74">
        <v>266</v>
      </c>
      <c r="D270" s="75">
        <f>IF(('3 - Tabela Price'!H270*'0 - Informações do Contrato'!$D$30)&lt;0,0,('3 - Tabela Price'!H270*'0 - Informações do Contrato'!$D$30))</f>
        <v>1.5254733711081078E-12</v>
      </c>
      <c r="E270" s="75">
        <f>IF(C270&gt;'0 - Informações do Contrato'!$D$31,0,'1 - Informações Básicas'!$D$7)</f>
        <v>0</v>
      </c>
      <c r="F270" s="80">
        <f>IF(D270&lt;0.000001,0,('1 - Informações Básicas'!$D$7*C270))</f>
        <v>0</v>
      </c>
      <c r="G270" s="76">
        <f>IF(F270=0,,'1 - Informações Básicas'!$D$5-'2 - Dados Financeiros'!F270)</f>
        <v>0</v>
      </c>
      <c r="H270" s="19"/>
      <c r="I270" s="19"/>
      <c r="J270" s="19"/>
      <c r="K270" s="19"/>
      <c r="L270" s="19"/>
      <c r="M270" s="19"/>
    </row>
    <row r="271" spans="2:13" x14ac:dyDescent="0.25">
      <c r="B271" s="19"/>
      <c r="C271" s="74">
        <v>267</v>
      </c>
      <c r="D271" s="75">
        <f>IF(('3 - Tabela Price'!H271*'0 - Informações do Contrato'!$D$30)&lt;0,0,('3 - Tabela Price'!H271*'0 - Informações do Contrato'!$D$30))</f>
        <v>1.5316883384506617E-12</v>
      </c>
      <c r="E271" s="75">
        <f>IF(C271&gt;'0 - Informações do Contrato'!$D$31,0,'1 - Informações Básicas'!$D$7)</f>
        <v>0</v>
      </c>
      <c r="F271" s="80">
        <f>IF(D271&lt;0.000001,0,('1 - Informações Básicas'!$D$7*C271))</f>
        <v>0</v>
      </c>
      <c r="G271" s="76">
        <f>IF(F271=0,,'1 - Informações Básicas'!$D$5-'2 - Dados Financeiros'!F271)</f>
        <v>0</v>
      </c>
      <c r="H271" s="19"/>
      <c r="I271" s="19"/>
      <c r="J271" s="19"/>
      <c r="K271" s="19"/>
      <c r="L271" s="19"/>
      <c r="M271" s="19"/>
    </row>
    <row r="272" spans="2:13" x14ac:dyDescent="0.25">
      <c r="B272" s="19"/>
      <c r="C272" s="74">
        <v>268</v>
      </c>
      <c r="D272" s="75">
        <f>IF(('3 - Tabela Price'!H272*'0 - Informações do Contrato'!$D$30)&lt;0,0,('3 - Tabela Price'!H272*'0 - Informações do Contrato'!$D$30))</f>
        <v>1.5379286263394804E-12</v>
      </c>
      <c r="E272" s="75">
        <f>IF(C272&gt;'0 - Informações do Contrato'!$D$31,0,'1 - Informações Básicas'!$D$7)</f>
        <v>0</v>
      </c>
      <c r="F272" s="80">
        <f>IF(D272&lt;0.000001,0,('1 - Informações Básicas'!$D$7*C272))</f>
        <v>0</v>
      </c>
      <c r="G272" s="76">
        <f>IF(F272=0,,'1 - Informações Básicas'!$D$5-'2 - Dados Financeiros'!F272)</f>
        <v>0</v>
      </c>
      <c r="H272" s="19"/>
      <c r="I272" s="19"/>
      <c r="J272" s="19"/>
      <c r="K272" s="19"/>
      <c r="L272" s="19"/>
      <c r="M272" s="19"/>
    </row>
    <row r="273" spans="2:13" x14ac:dyDescent="0.25">
      <c r="B273" s="19"/>
      <c r="C273" s="74">
        <v>269</v>
      </c>
      <c r="D273" s="75">
        <f>IF(('3 - Tabela Price'!H273*'0 - Informações do Contrato'!$D$30)&lt;0,0,('3 - Tabela Price'!H273*'0 - Informações do Contrato'!$D$30))</f>
        <v>1.5441943379336036E-12</v>
      </c>
      <c r="E273" s="75">
        <f>IF(C273&gt;'0 - Informações do Contrato'!$D$31,0,'1 - Informações Básicas'!$D$7)</f>
        <v>0</v>
      </c>
      <c r="F273" s="80">
        <f>IF(D273&lt;0.000001,0,('1 - Informações Básicas'!$D$7*C273))</f>
        <v>0</v>
      </c>
      <c r="G273" s="76">
        <f>IF(F273=0,,'1 - Informações Básicas'!$D$5-'2 - Dados Financeiros'!F273)</f>
        <v>0</v>
      </c>
      <c r="H273" s="19"/>
      <c r="I273" s="19"/>
      <c r="J273" s="19"/>
      <c r="K273" s="19"/>
      <c r="L273" s="19"/>
      <c r="M273" s="19"/>
    </row>
    <row r="274" spans="2:13" x14ac:dyDescent="0.25">
      <c r="B274" s="19"/>
      <c r="C274" s="74">
        <v>270</v>
      </c>
      <c r="D274" s="75">
        <f>IF(('3 - Tabela Price'!H274*'0 - Informações do Contrato'!$D$30)&lt;0,0,('3 - Tabela Price'!H274*'0 - Informações do Contrato'!$D$30))</f>
        <v>1.550485576812354E-12</v>
      </c>
      <c r="E274" s="75">
        <f>IF(C274&gt;'0 - Informações do Contrato'!$D$31,0,'1 - Informações Básicas'!$D$7)</f>
        <v>0</v>
      </c>
      <c r="F274" s="80">
        <f>IF(D274&lt;0.000001,0,('1 - Informações Básicas'!$D$7*C274))</f>
        <v>0</v>
      </c>
      <c r="G274" s="76">
        <f>IF(F274=0,,'1 - Informações Básicas'!$D$5-'2 - Dados Financeiros'!F274)</f>
        <v>0</v>
      </c>
      <c r="H274" s="19"/>
      <c r="I274" s="19"/>
      <c r="J274" s="19"/>
      <c r="K274" s="19"/>
      <c r="L274" s="19"/>
      <c r="M274" s="19"/>
    </row>
    <row r="275" spans="2:13" x14ac:dyDescent="0.25">
      <c r="B275" s="19"/>
      <c r="C275" s="74">
        <v>271</v>
      </c>
      <c r="D275" s="75">
        <f>IF(('3 - Tabela Price'!H275*'0 - Informações do Contrato'!$D$30)&lt;0,0,('3 - Tabela Price'!H275*'0 - Informações do Contrato'!$D$30))</f>
        <v>1.5568024469770489E-12</v>
      </c>
      <c r="E275" s="75">
        <f>IF(C275&gt;'0 - Informações do Contrato'!$D$31,0,'1 - Informações Básicas'!$D$7)</f>
        <v>0</v>
      </c>
      <c r="F275" s="80">
        <f>IF(D275&lt;0.000001,0,('1 - Informações Básicas'!$D$7*C275))</f>
        <v>0</v>
      </c>
      <c r="G275" s="76">
        <f>IF(F275=0,,'1 - Informações Básicas'!$D$5-'2 - Dados Financeiros'!F275)</f>
        <v>0</v>
      </c>
      <c r="H275" s="19"/>
      <c r="I275" s="19"/>
      <c r="J275" s="19"/>
      <c r="K275" s="19"/>
      <c r="L275" s="19"/>
      <c r="M275" s="19"/>
    </row>
    <row r="276" spans="2:13" x14ac:dyDescent="0.25">
      <c r="B276" s="19"/>
      <c r="C276" s="74">
        <v>272</v>
      </c>
      <c r="D276" s="75">
        <f>IF(('3 - Tabela Price'!H276*'0 - Informações do Contrato'!$D$30)&lt;0,0,('3 - Tabela Price'!H276*'0 - Informações do Contrato'!$D$30))</f>
        <v>1.5631450528527202E-12</v>
      </c>
      <c r="E276" s="75">
        <f>IF(C276&gt;'0 - Informações do Contrato'!$D$31,0,'1 - Informações Básicas'!$D$7)</f>
        <v>0</v>
      </c>
      <c r="F276" s="80">
        <f>IF(D276&lt;0.000001,0,('1 - Informações Básicas'!$D$7*C276))</f>
        <v>0</v>
      </c>
      <c r="G276" s="76">
        <f>IF(F276=0,,'1 - Informações Básicas'!$D$5-'2 - Dados Financeiros'!F276)</f>
        <v>0</v>
      </c>
      <c r="H276" s="19"/>
      <c r="I276" s="19"/>
      <c r="J276" s="19"/>
      <c r="K276" s="19"/>
      <c r="L276" s="19"/>
      <c r="M276" s="19"/>
    </row>
    <row r="277" spans="2:13" x14ac:dyDescent="0.25">
      <c r="B277" s="19"/>
      <c r="C277" s="74">
        <v>273</v>
      </c>
      <c r="D277" s="75">
        <f>IF(('3 - Tabela Price'!H277*'0 - Informações do Contrato'!$D$30)&lt;0,0,('3 - Tabela Price'!H277*'0 - Informações do Contrato'!$D$30))</f>
        <v>1.5695134992898396E-12</v>
      </c>
      <c r="E277" s="75">
        <f>IF(C277&gt;'0 - Informações do Contrato'!$D$31,0,'1 - Informações Básicas'!$D$7)</f>
        <v>0</v>
      </c>
      <c r="F277" s="80">
        <f>IF(D277&lt;0.000001,0,('1 - Informações Básicas'!$D$7*C277))</f>
        <v>0</v>
      </c>
      <c r="G277" s="76">
        <f>IF(F277=0,,'1 - Informações Básicas'!$D$5-'2 - Dados Financeiros'!F277)</f>
        <v>0</v>
      </c>
      <c r="H277" s="19"/>
      <c r="I277" s="19"/>
      <c r="J277" s="19"/>
      <c r="K277" s="19"/>
      <c r="L277" s="19"/>
      <c r="M277" s="19"/>
    </row>
    <row r="278" spans="2:13" x14ac:dyDescent="0.25">
      <c r="B278" s="19"/>
      <c r="C278" s="74">
        <v>274</v>
      </c>
      <c r="D278" s="75">
        <f>IF(('3 - Tabela Price'!H278*'0 - Informações do Contrato'!$D$30)&lt;0,0,('3 - Tabela Price'!H278*'0 - Informações do Contrato'!$D$30))</f>
        <v>1.5759078915660534E-12</v>
      </c>
      <c r="E278" s="75">
        <f>IF(C278&gt;'0 - Informações do Contrato'!$D$31,0,'1 - Informações Básicas'!$D$7)</f>
        <v>0</v>
      </c>
      <c r="F278" s="80">
        <f>IF(D278&lt;0.000001,0,('1 - Informações Básicas'!$D$7*C278))</f>
        <v>0</v>
      </c>
      <c r="G278" s="76">
        <f>IF(F278=0,,'1 - Informações Básicas'!$D$5-'2 - Dados Financeiros'!F278)</f>
        <v>0</v>
      </c>
      <c r="H278" s="19"/>
      <c r="I278" s="19"/>
      <c r="J278" s="19"/>
      <c r="K278" s="19"/>
      <c r="L278" s="19"/>
      <c r="M278" s="19"/>
    </row>
    <row r="279" spans="2:13" x14ac:dyDescent="0.25">
      <c r="B279" s="19"/>
      <c r="C279" s="74">
        <v>275</v>
      </c>
      <c r="D279" s="75">
        <f>IF(('3 - Tabela Price'!H279*'0 - Informações do Contrato'!$D$30)&lt;0,0,('3 - Tabela Price'!H279*'0 - Informações do Contrato'!$D$30))</f>
        <v>1.5823283353879218E-12</v>
      </c>
      <c r="E279" s="75">
        <f>IF(C279&gt;'0 - Informações do Contrato'!$D$31,0,'1 - Informações Básicas'!$D$7)</f>
        <v>0</v>
      </c>
      <c r="F279" s="80">
        <f>IF(D279&lt;0.000001,0,('1 - Informações Básicas'!$D$7*C279))</f>
        <v>0</v>
      </c>
      <c r="G279" s="76">
        <f>IF(F279=0,,'1 - Informações Básicas'!$D$5-'2 - Dados Financeiros'!F279)</f>
        <v>0</v>
      </c>
      <c r="H279" s="19"/>
      <c r="I279" s="19"/>
      <c r="J279" s="19"/>
      <c r="K279" s="19"/>
      <c r="L279" s="19"/>
      <c r="M279" s="19"/>
    </row>
    <row r="280" spans="2:13" x14ac:dyDescent="0.25">
      <c r="B280" s="19"/>
      <c r="C280" s="74">
        <v>276</v>
      </c>
      <c r="D280" s="75">
        <f>IF(('3 - Tabela Price'!H280*'0 - Informações do Contrato'!$D$30)&lt;0,0,('3 - Tabela Price'!H280*'0 - Informações do Contrato'!$D$30))</f>
        <v>1.5887749368926664E-12</v>
      </c>
      <c r="E280" s="75">
        <f>IF(C280&gt;'0 - Informações do Contrato'!$D$31,0,'1 - Informações Básicas'!$D$7)</f>
        <v>0</v>
      </c>
      <c r="F280" s="80">
        <f>IF(D280&lt;0.000001,0,('1 - Informações Básicas'!$D$7*C280))</f>
        <v>0</v>
      </c>
      <c r="G280" s="76">
        <f>IF(F280=0,,'1 - Informações Básicas'!$D$5-'2 - Dados Financeiros'!F280)</f>
        <v>0</v>
      </c>
      <c r="H280" s="19"/>
      <c r="I280" s="19"/>
      <c r="J280" s="19"/>
      <c r="K280" s="19"/>
      <c r="L280" s="19"/>
      <c r="M280" s="19"/>
    </row>
    <row r="281" spans="2:13" x14ac:dyDescent="0.25">
      <c r="B281" s="19"/>
      <c r="C281" s="98">
        <v>277</v>
      </c>
      <c r="D281" s="99">
        <f>IF(('3 - Tabela Price'!H281*'0 - Informações do Contrato'!$D$30)&lt;0,0,('3 - Tabela Price'!H281*'0 - Informações do Contrato'!$D$30))</f>
        <v>1.5952478026499252E-12</v>
      </c>
      <c r="E281" s="99">
        <f>IF(C281&gt;'0 - Informações do Contrato'!$D$31,0,'1 - Informações Básicas'!$D$7)</f>
        <v>0</v>
      </c>
      <c r="F281" s="105">
        <f>IF(D281&lt;0.000001,0,('1 - Informações Básicas'!$D$7*C281))</f>
        <v>0</v>
      </c>
      <c r="G281" s="100">
        <f>IF(F281=0,,'1 - Informações Básicas'!$D$5-'2 - Dados Financeiros'!F281)</f>
        <v>0</v>
      </c>
      <c r="H281" s="19"/>
      <c r="I281" s="19"/>
      <c r="J281" s="19"/>
      <c r="K281" s="19"/>
      <c r="L281" s="19"/>
      <c r="M281" s="19"/>
    </row>
    <row r="282" spans="2:13" x14ac:dyDescent="0.25">
      <c r="B282" s="19"/>
      <c r="C282" s="98">
        <v>278</v>
      </c>
      <c r="D282" s="99">
        <f>IF(('3 - Tabela Price'!H282*'0 - Informações do Contrato'!$D$30)&lt;0,0,('3 - Tabela Price'!H282*'0 - Informações do Contrato'!$D$30))</f>
        <v>1.6017470396635141E-12</v>
      </c>
      <c r="E282" s="99">
        <f>IF(C282&gt;'0 - Informações do Contrato'!$D$31,0,'1 - Informações Básicas'!$D$7)</f>
        <v>0</v>
      </c>
      <c r="F282" s="105">
        <f>IF(D282&lt;0.000001,0,('1 - Informações Básicas'!$D$7*C282))</f>
        <v>0</v>
      </c>
      <c r="G282" s="100">
        <f>IF(F282=0,,'1 - Informações Básicas'!$D$5-'2 - Dados Financeiros'!F282)</f>
        <v>0</v>
      </c>
      <c r="H282" s="19"/>
      <c r="I282" s="19"/>
      <c r="J282" s="19"/>
      <c r="K282" s="19"/>
      <c r="L282" s="19"/>
      <c r="M282" s="19"/>
    </row>
    <row r="283" spans="2:13" x14ac:dyDescent="0.25">
      <c r="B283" s="19"/>
      <c r="C283" s="98">
        <v>279</v>
      </c>
      <c r="D283" s="99">
        <f>IF(('3 - Tabela Price'!H283*'0 - Informações do Contrato'!$D$30)&lt;0,0,('3 - Tabela Price'!H283*'0 - Informações do Contrato'!$D$30))</f>
        <v>1.6082727553731956E-12</v>
      </c>
      <c r="E283" s="99">
        <f>IF(C283&gt;'0 - Informações do Contrato'!$D$31,0,'1 - Informações Básicas'!$D$7)</f>
        <v>0</v>
      </c>
      <c r="F283" s="105">
        <f>IF(D283&lt;0.000001,0,('1 - Informações Básicas'!$D$7*C283))</f>
        <v>0</v>
      </c>
      <c r="G283" s="100">
        <f>IF(F283=0,,'1 - Informações Básicas'!$D$5-'2 - Dados Financeiros'!F283)</f>
        <v>0</v>
      </c>
      <c r="H283" s="19"/>
      <c r="I283" s="19"/>
      <c r="J283" s="19"/>
      <c r="K283" s="19"/>
      <c r="L283" s="19"/>
      <c r="M283" s="19"/>
    </row>
    <row r="284" spans="2:13" x14ac:dyDescent="0.25">
      <c r="B284" s="19"/>
      <c r="C284" s="98">
        <v>280</v>
      </c>
      <c r="D284" s="99">
        <f>IF(('3 - Tabela Price'!H284*'0 - Informações do Contrato'!$D$30)&lt;0,0,('3 - Tabela Price'!H284*'0 - Informações do Contrato'!$D$30))</f>
        <v>1.6148250576564551E-12</v>
      </c>
      <c r="E284" s="99">
        <f>IF(C284&gt;'0 - Informações do Contrato'!$D$31,0,'1 - Informações Básicas'!$D$7)</f>
        <v>0</v>
      </c>
      <c r="F284" s="105">
        <f>IF(D284&lt;0.000001,0,('1 - Informações Básicas'!$D$7*C284))</f>
        <v>0</v>
      </c>
      <c r="G284" s="100">
        <f>IF(F284=0,,'1 - Informações Básicas'!$D$5-'2 - Dados Financeiros'!F284)</f>
        <v>0</v>
      </c>
      <c r="H284" s="19"/>
      <c r="I284" s="19"/>
      <c r="J284" s="19"/>
      <c r="K284" s="19"/>
      <c r="L284" s="19"/>
      <c r="M284" s="19"/>
    </row>
    <row r="285" spans="2:13" x14ac:dyDescent="0.25">
      <c r="B285" s="19"/>
      <c r="C285" s="98">
        <v>281</v>
      </c>
      <c r="D285" s="99">
        <f>IF(('3 - Tabela Price'!H285*'0 - Informações do Contrato'!$D$30)&lt;0,0,('3 - Tabela Price'!H285*'0 - Informações do Contrato'!$D$30))</f>
        <v>1.6214040548302847E-12</v>
      </c>
      <c r="E285" s="99">
        <f>IF(C285&gt;'0 - Informações do Contrato'!$D$31,0,'1 - Informações Básicas'!$D$7)</f>
        <v>0</v>
      </c>
      <c r="F285" s="105">
        <f>IF(D285&lt;0.000001,0,('1 - Informações Básicas'!$D$7*C285))</f>
        <v>0</v>
      </c>
      <c r="G285" s="100">
        <f>IF(F285=0,,'1 - Informações Básicas'!$D$5-'2 - Dados Financeiros'!F285)</f>
        <v>0</v>
      </c>
      <c r="H285" s="19"/>
      <c r="I285" s="19"/>
      <c r="J285" s="19"/>
      <c r="K285" s="19"/>
      <c r="L285" s="19"/>
      <c r="M285" s="19"/>
    </row>
    <row r="286" spans="2:13" x14ac:dyDescent="0.25">
      <c r="B286" s="19"/>
      <c r="C286" s="98">
        <v>282</v>
      </c>
      <c r="D286" s="99">
        <f>IF(('3 - Tabela Price'!H286*'0 - Informações do Contrato'!$D$30)&lt;0,0,('3 - Tabela Price'!H286*'0 - Informações do Contrato'!$D$30))</f>
        <v>1.6280098556529725E-12</v>
      </c>
      <c r="E286" s="99">
        <f>IF(C286&gt;'0 - Informações do Contrato'!$D$31,0,'1 - Informações Básicas'!$D$7)</f>
        <v>0</v>
      </c>
      <c r="F286" s="105">
        <f>IF(D286&lt;0.000001,0,('1 - Informações Básicas'!$D$7*C286))</f>
        <v>0</v>
      </c>
      <c r="G286" s="100">
        <f>IF(F286=0,,'1 - Informações Básicas'!$D$5-'2 - Dados Financeiros'!F286)</f>
        <v>0</v>
      </c>
      <c r="H286" s="19"/>
      <c r="I286" s="19"/>
      <c r="J286" s="19"/>
      <c r="K286" s="19"/>
      <c r="L286" s="19"/>
      <c r="M286" s="19"/>
    </row>
    <row r="287" spans="2:13" x14ac:dyDescent="0.25">
      <c r="B287" s="19"/>
      <c r="C287" s="98">
        <v>283</v>
      </c>
      <c r="D287" s="99">
        <f>IF(('3 - Tabela Price'!H287*'0 - Informações do Contrato'!$D$30)&lt;0,0,('3 - Tabela Price'!H287*'0 - Informações do Contrato'!$D$30))</f>
        <v>1.6346425693259021E-12</v>
      </c>
      <c r="E287" s="99">
        <f>IF(C287&gt;'0 - Informações do Contrato'!$D$31,0,'1 - Informações Básicas'!$D$7)</f>
        <v>0</v>
      </c>
      <c r="F287" s="105">
        <f>IF(D287&lt;0.000001,0,('1 - Informações Básicas'!$D$7*C287))</f>
        <v>0</v>
      </c>
      <c r="G287" s="100">
        <f>IF(F287=0,,'1 - Informações Básicas'!$D$5-'2 - Dados Financeiros'!F287)</f>
        <v>0</v>
      </c>
      <c r="H287" s="19"/>
      <c r="I287" s="19"/>
      <c r="J287" s="19"/>
      <c r="K287" s="19"/>
      <c r="L287" s="19"/>
      <c r="M287" s="19"/>
    </row>
    <row r="288" spans="2:13" x14ac:dyDescent="0.25">
      <c r="B288" s="19"/>
      <c r="C288" s="98">
        <v>284</v>
      </c>
      <c r="D288" s="99">
        <f>IF(('3 - Tabela Price'!H288*'0 - Informações do Contrato'!$D$30)&lt;0,0,('3 - Tabela Price'!H288*'0 - Informações do Contrato'!$D$30))</f>
        <v>1.6413023054953568E-12</v>
      </c>
      <c r="E288" s="99">
        <f>IF(C288&gt;'0 - Informações do Contrato'!$D$31,0,'1 - Informações Básicas'!$D$7)</f>
        <v>0</v>
      </c>
      <c r="F288" s="105">
        <f>IF(D288&lt;0.000001,0,('1 - Informações Básicas'!$D$7*C288))</f>
        <v>0</v>
      </c>
      <c r="G288" s="100">
        <f>IF(F288=0,,'1 - Informações Básicas'!$D$5-'2 - Dados Financeiros'!F288)</f>
        <v>0</v>
      </c>
      <c r="H288" s="19"/>
      <c r="I288" s="19"/>
      <c r="J288" s="19"/>
      <c r="K288" s="19"/>
      <c r="L288" s="19"/>
      <c r="M288" s="19"/>
    </row>
    <row r="289" spans="2:13" x14ac:dyDescent="0.25">
      <c r="B289" s="19"/>
      <c r="C289" s="98">
        <v>285</v>
      </c>
      <c r="D289" s="99">
        <f>IF(('3 - Tabela Price'!H289*'0 - Informações do Contrato'!$D$30)&lt;0,0,('3 - Tabela Price'!H289*'0 - Informações do Contrato'!$D$30))</f>
        <v>1.6479891742543323E-12</v>
      </c>
      <c r="E289" s="99">
        <f>IF(C289&gt;'0 - Informações do Contrato'!$D$31,0,'1 - Informações Básicas'!$D$7)</f>
        <v>0</v>
      </c>
      <c r="F289" s="105">
        <f>IF(D289&lt;0.000001,0,('1 - Informações Básicas'!$D$7*C289))</f>
        <v>0</v>
      </c>
      <c r="G289" s="100">
        <f>IF(F289=0,,'1 - Informações Básicas'!$D$5-'2 - Dados Financeiros'!F289)</f>
        <v>0</v>
      </c>
      <c r="H289" s="19"/>
      <c r="I289" s="19"/>
      <c r="J289" s="19"/>
      <c r="K289" s="19"/>
      <c r="L289" s="19"/>
      <c r="M289" s="19"/>
    </row>
    <row r="290" spans="2:13" x14ac:dyDescent="0.25">
      <c r="B290" s="19"/>
      <c r="C290" s="98">
        <v>286</v>
      </c>
      <c r="D290" s="99">
        <f>IF(('3 - Tabela Price'!H290*'0 - Informações do Contrato'!$D$30)&lt;0,0,('3 - Tabela Price'!H290*'0 - Informações do Contrato'!$D$30))</f>
        <v>1.6547032861443569E-12</v>
      </c>
      <c r="E290" s="99">
        <f>IF(C290&gt;'0 - Informações do Contrato'!$D$31,0,'1 - Informações Básicas'!$D$7)</f>
        <v>0</v>
      </c>
      <c r="F290" s="105">
        <f>IF(D290&lt;0.000001,0,('1 - Informações Básicas'!$D$7*C290))</f>
        <v>0</v>
      </c>
      <c r="G290" s="100">
        <f>IF(F290=0,,'1 - Informações Básicas'!$D$5-'2 - Dados Financeiros'!F290)</f>
        <v>0</v>
      </c>
      <c r="H290" s="19"/>
      <c r="I290" s="19"/>
      <c r="J290" s="19"/>
      <c r="K290" s="19"/>
      <c r="L290" s="19"/>
      <c r="M290" s="19"/>
    </row>
    <row r="291" spans="2:13" x14ac:dyDescent="0.25">
      <c r="B291" s="19"/>
      <c r="C291" s="98">
        <v>287</v>
      </c>
      <c r="D291" s="99">
        <f>IF(('3 - Tabela Price'!H291*'0 - Informações do Contrato'!$D$30)&lt;0,0,('3 - Tabela Price'!H291*'0 - Informações do Contrato'!$D$30))</f>
        <v>1.6614447521573187E-12</v>
      </c>
      <c r="E291" s="99">
        <f>IF(C291&gt;'0 - Informações do Contrato'!$D$31,0,'1 - Informações Básicas'!$D$7)</f>
        <v>0</v>
      </c>
      <c r="F291" s="105">
        <f>IF(D291&lt;0.000001,0,('1 - Informações Básicas'!$D$7*C291))</f>
        <v>0</v>
      </c>
      <c r="G291" s="100">
        <f>IF(F291=0,,'1 - Informações Básicas'!$D$5-'2 - Dados Financeiros'!F291)</f>
        <v>0</v>
      </c>
      <c r="H291" s="19"/>
      <c r="I291" s="19"/>
      <c r="J291" s="19"/>
      <c r="K291" s="19"/>
      <c r="L291" s="19"/>
      <c r="M291" s="19"/>
    </row>
    <row r="292" spans="2:13" x14ac:dyDescent="0.25">
      <c r="B292" s="19"/>
      <c r="C292" s="98">
        <v>288</v>
      </c>
      <c r="D292" s="99">
        <f>IF(('3 - Tabela Price'!H292*'0 - Informações do Contrato'!$D$30)&lt;0,0,('3 - Tabela Price'!H292*'0 - Informações do Contrato'!$D$30))</f>
        <v>1.6682136837373003E-12</v>
      </c>
      <c r="E292" s="99">
        <f>IF(C292&gt;'0 - Informações do Contrato'!$D$31,0,'1 - Informações Básicas'!$D$7)</f>
        <v>0</v>
      </c>
      <c r="F292" s="105">
        <f>IF(D292&lt;0.000001,0,('1 - Informações Básicas'!$D$7*C292))</f>
        <v>0</v>
      </c>
      <c r="G292" s="100">
        <f>IF(F292=0,,'1 - Informações Básicas'!$D$5-'2 - Dados Financeiros'!F292)</f>
        <v>0</v>
      </c>
      <c r="H292" s="19"/>
      <c r="I292" s="19"/>
      <c r="J292" s="19"/>
      <c r="K292" s="19"/>
      <c r="L292" s="19"/>
      <c r="M292" s="19"/>
    </row>
    <row r="293" spans="2:13" x14ac:dyDescent="0.25">
      <c r="B293" s="19"/>
      <c r="C293" s="74">
        <v>289</v>
      </c>
      <c r="D293" s="75">
        <f>IF(('3 - Tabela Price'!H293*'0 - Informações do Contrato'!$D$30)&lt;0,0,('3 - Tabela Price'!H293*'0 - Informações do Contrato'!$D$30))</f>
        <v>1.6750101927824221E-12</v>
      </c>
      <c r="E293" s="75">
        <f>IF(C293&gt;'0 - Informações do Contrato'!$D$31,0,'1 - Informações Básicas'!$D$7)</f>
        <v>0</v>
      </c>
      <c r="F293" s="80">
        <f>IF(D293&lt;0.000001,0,('1 - Informações Básicas'!$D$7*C293))</f>
        <v>0</v>
      </c>
      <c r="G293" s="76">
        <f>IF(F293=0,,'1 - Informações Básicas'!$D$5-'2 - Dados Financeiros'!F293)</f>
        <v>0</v>
      </c>
      <c r="H293" s="19"/>
      <c r="I293" s="19"/>
      <c r="J293" s="19"/>
      <c r="K293" s="19"/>
      <c r="L293" s="19"/>
      <c r="M293" s="19"/>
    </row>
    <row r="294" spans="2:13" x14ac:dyDescent="0.25">
      <c r="B294" s="19"/>
      <c r="C294" s="74">
        <v>290</v>
      </c>
      <c r="D294" s="75">
        <f>IF(('3 - Tabela Price'!H294*'0 - Informações do Contrato'!$D$30)&lt;0,0,('3 - Tabela Price'!H294*'0 - Informações do Contrato'!$D$30))</f>
        <v>1.6818343916466906E-12</v>
      </c>
      <c r="E294" s="75">
        <f>IF(C294&gt;'0 - Informações do Contrato'!$D$31,0,'1 - Informações Básicas'!$D$7)</f>
        <v>0</v>
      </c>
      <c r="F294" s="80">
        <f>IF(D294&lt;0.000001,0,('1 - Informações Básicas'!$D$7*C294))</f>
        <v>0</v>
      </c>
      <c r="G294" s="76">
        <f>IF(F294=0,,'1 - Informações Básicas'!$D$5-'2 - Dados Financeiros'!F294)</f>
        <v>0</v>
      </c>
      <c r="H294" s="19"/>
      <c r="I294" s="19"/>
      <c r="J294" s="19"/>
      <c r="K294" s="19"/>
      <c r="L294" s="19"/>
      <c r="M294" s="19"/>
    </row>
    <row r="295" spans="2:13" x14ac:dyDescent="0.25">
      <c r="B295" s="19"/>
      <c r="C295" s="74">
        <v>291</v>
      </c>
      <c r="D295" s="75">
        <f>IF(('3 - Tabela Price'!H295*'0 - Informações do Contrato'!$D$30)&lt;0,0,('3 - Tabela Price'!H295*'0 - Informações do Contrato'!$D$30))</f>
        <v>1.6886863931418561E-12</v>
      </c>
      <c r="E295" s="75">
        <f>IF(C295&gt;'0 - Informações do Contrato'!$D$31,0,'1 - Informações Básicas'!$D$7)</f>
        <v>0</v>
      </c>
      <c r="F295" s="80">
        <f>IF(D295&lt;0.000001,0,('1 - Informações Básicas'!$D$7*C295))</f>
        <v>0</v>
      </c>
      <c r="G295" s="76">
        <f>IF(F295=0,,'1 - Informações Básicas'!$D$5-'2 - Dados Financeiros'!F295)</f>
        <v>0</v>
      </c>
      <c r="H295" s="19"/>
      <c r="I295" s="19"/>
      <c r="J295" s="19"/>
      <c r="K295" s="19"/>
      <c r="L295" s="19"/>
      <c r="M295" s="19"/>
    </row>
    <row r="296" spans="2:13" x14ac:dyDescent="0.25">
      <c r="B296" s="19"/>
      <c r="C296" s="74">
        <v>292</v>
      </c>
      <c r="D296" s="75">
        <f>IF(('3 - Tabela Price'!H296*'0 - Informações do Contrato'!$D$30)&lt;0,0,('3 - Tabela Price'!H296*'0 - Informações do Contrato'!$D$30))</f>
        <v>1.6955663105392785E-12</v>
      </c>
      <c r="E296" s="75">
        <f>IF(C296&gt;'0 - Informações do Contrato'!$D$31,0,'1 - Informações Básicas'!$D$7)</f>
        <v>0</v>
      </c>
      <c r="F296" s="80">
        <f>IF(D296&lt;0.000001,0,('1 - Informações Básicas'!$D$7*C296))</f>
        <v>0</v>
      </c>
      <c r="G296" s="76">
        <f>IF(F296=0,,'1 - Informações Básicas'!$D$5-'2 - Dados Financeiros'!F296)</f>
        <v>0</v>
      </c>
      <c r="H296" s="19"/>
      <c r="I296" s="19"/>
      <c r="J296" s="19"/>
      <c r="K296" s="19"/>
      <c r="L296" s="19"/>
      <c r="M296" s="19"/>
    </row>
    <row r="297" spans="2:13" x14ac:dyDescent="0.25">
      <c r="B297" s="19"/>
      <c r="C297" s="74">
        <v>293</v>
      </c>
      <c r="D297" s="75">
        <f>IF(('3 - Tabela Price'!H297*'0 - Informações do Contrato'!$D$30)&lt;0,0,('3 - Tabela Price'!H297*'0 - Informações do Contrato'!$D$30))</f>
        <v>1.7024742575717994E-12</v>
      </c>
      <c r="E297" s="75">
        <f>IF(C297&gt;'0 - Informações do Contrato'!$D$31,0,'1 - Informações Básicas'!$D$7)</f>
        <v>0</v>
      </c>
      <c r="F297" s="80">
        <f>IF(D297&lt;0.000001,0,('1 - Informações Básicas'!$D$7*C297))</f>
        <v>0</v>
      </c>
      <c r="G297" s="76">
        <f>IF(F297=0,,'1 - Informações Básicas'!$D$5-'2 - Dados Financeiros'!F297)</f>
        <v>0</v>
      </c>
      <c r="H297" s="19"/>
      <c r="I297" s="19"/>
      <c r="J297" s="19"/>
      <c r="K297" s="19"/>
      <c r="L297" s="19"/>
      <c r="M297" s="19"/>
    </row>
    <row r="298" spans="2:13" x14ac:dyDescent="0.25">
      <c r="B298" s="19"/>
      <c r="C298" s="74">
        <v>294</v>
      </c>
      <c r="D298" s="75">
        <f>IF(('3 - Tabela Price'!H298*'0 - Informações do Contrato'!$D$30)&lt;0,0,('3 - Tabela Price'!H298*'0 - Informações do Contrato'!$D$30))</f>
        <v>1.7094103484356218E-12</v>
      </c>
      <c r="E298" s="75">
        <f>IF(C298&gt;'0 - Informações do Contrato'!$D$31,0,'1 - Informações Básicas'!$D$7)</f>
        <v>0</v>
      </c>
      <c r="F298" s="80">
        <f>IF(D298&lt;0.000001,0,('1 - Informações Básicas'!$D$7*C298))</f>
        <v>0</v>
      </c>
      <c r="G298" s="76">
        <f>IF(F298=0,,'1 - Informações Básicas'!$D$5-'2 - Dados Financeiros'!F298)</f>
        <v>0</v>
      </c>
      <c r="H298" s="19"/>
      <c r="I298" s="19"/>
      <c r="J298" s="19"/>
      <c r="K298" s="19"/>
      <c r="L298" s="19"/>
      <c r="M298" s="19"/>
    </row>
    <row r="299" spans="2:13" x14ac:dyDescent="0.25">
      <c r="B299" s="19"/>
      <c r="C299" s="74">
        <v>295</v>
      </c>
      <c r="D299" s="75">
        <f>IF(('3 - Tabela Price'!H299*'0 - Informações do Contrato'!$D$30)&lt;0,0,('3 - Tabela Price'!H299*'0 - Informações do Contrato'!$D$30))</f>
        <v>1.716374697792198E-12</v>
      </c>
      <c r="E299" s="75">
        <f>IF(C299&gt;'0 - Informações do Contrato'!$D$31,0,'1 - Informações Básicas'!$D$7)</f>
        <v>0</v>
      </c>
      <c r="F299" s="80">
        <f>IF(D299&lt;0.000001,0,('1 - Informações Básicas'!$D$7*C299))</f>
        <v>0</v>
      </c>
      <c r="G299" s="76">
        <f>IF(F299=0,,'1 - Informações Básicas'!$D$5-'2 - Dados Financeiros'!F299)</f>
        <v>0</v>
      </c>
      <c r="H299" s="19"/>
      <c r="I299" s="19"/>
      <c r="J299" s="19"/>
      <c r="K299" s="19"/>
      <c r="L299" s="19"/>
      <c r="M299" s="19"/>
    </row>
    <row r="300" spans="2:13" x14ac:dyDescent="0.25">
      <c r="B300" s="19"/>
      <c r="C300" s="74">
        <v>296</v>
      </c>
      <c r="D300" s="75">
        <f>IF(('3 - Tabela Price'!H300*'0 - Informações do Contrato'!$D$30)&lt;0,0,('3 - Tabela Price'!H300*'0 - Informações do Contrato'!$D$30))</f>
        <v>1.7233674207701254E-12</v>
      </c>
      <c r="E300" s="75">
        <f>IF(C300&gt;'0 - Informações do Contrato'!$D$31,0,'1 - Informações Básicas'!$D$7)</f>
        <v>0</v>
      </c>
      <c r="F300" s="80">
        <f>IF(D300&lt;0.000001,0,('1 - Informações Básicas'!$D$7*C300))</f>
        <v>0</v>
      </c>
      <c r="G300" s="76">
        <f>IF(F300=0,,'1 - Informações Básicas'!$D$5-'2 - Dados Financeiros'!F300)</f>
        <v>0</v>
      </c>
      <c r="H300" s="19"/>
      <c r="I300" s="19"/>
      <c r="J300" s="19"/>
      <c r="K300" s="19"/>
      <c r="L300" s="19"/>
      <c r="M300" s="19"/>
    </row>
    <row r="301" spans="2:13" x14ac:dyDescent="0.25">
      <c r="B301" s="19"/>
      <c r="C301" s="74">
        <v>297</v>
      </c>
      <c r="D301" s="75">
        <f>IF(('3 - Tabela Price'!H301*'0 - Informações do Contrato'!$D$30)&lt;0,0,('3 - Tabela Price'!H301*'0 - Informações do Contrato'!$D$30))</f>
        <v>1.7303886329670497E-12</v>
      </c>
      <c r="E301" s="75">
        <f>IF(C301&gt;'0 - Informações do Contrato'!$D$31,0,'1 - Informações Básicas'!$D$7)</f>
        <v>0</v>
      </c>
      <c r="F301" s="80">
        <f>IF(D301&lt;0.000001,0,('1 - Informações Básicas'!$D$7*C301))</f>
        <v>0</v>
      </c>
      <c r="G301" s="76">
        <f>IF(F301=0,,'1 - Informações Básicas'!$D$5-'2 - Dados Financeiros'!F301)</f>
        <v>0</v>
      </c>
      <c r="H301" s="19"/>
      <c r="I301" s="19"/>
      <c r="J301" s="19"/>
      <c r="K301" s="19"/>
      <c r="L301" s="19"/>
      <c r="M301" s="19"/>
    </row>
    <row r="302" spans="2:13" x14ac:dyDescent="0.25">
      <c r="B302" s="19"/>
      <c r="C302" s="74">
        <v>298</v>
      </c>
      <c r="D302" s="75">
        <f>IF(('3 - Tabela Price'!H302*'0 - Informações do Contrato'!$D$30)&lt;0,0,('3 - Tabela Price'!H302*'0 - Informações do Contrato'!$D$30))</f>
        <v>1.7374384504515756E-12</v>
      </c>
      <c r="E302" s="75">
        <f>IF(C302&gt;'0 - Informações do Contrato'!$D$31,0,'1 - Informações Básicas'!$D$7)</f>
        <v>0</v>
      </c>
      <c r="F302" s="80">
        <f>IF(D302&lt;0.000001,0,('1 - Informações Básicas'!$D$7*C302))</f>
        <v>0</v>
      </c>
      <c r="G302" s="76">
        <f>IF(F302=0,,'1 - Informações Básicas'!$D$5-'2 - Dados Financeiros'!F302)</f>
        <v>0</v>
      </c>
      <c r="H302" s="19"/>
      <c r="I302" s="19"/>
      <c r="J302" s="19"/>
      <c r="K302" s="19"/>
      <c r="L302" s="19"/>
      <c r="M302" s="19"/>
    </row>
    <row r="303" spans="2:13" x14ac:dyDescent="0.25">
      <c r="B303" s="19"/>
      <c r="C303" s="74">
        <v>299</v>
      </c>
      <c r="D303" s="75">
        <f>IF(('3 - Tabela Price'!H303*'0 - Informações do Contrato'!$D$30)&lt;0,0,('3 - Tabela Price'!H303*'0 - Informações do Contrato'!$D$30))</f>
        <v>1.7445169897651854E-12</v>
      </c>
      <c r="E303" s="75">
        <f>IF(C303&gt;'0 - Informações do Contrato'!$D$31,0,'1 - Informações Básicas'!$D$7)</f>
        <v>0</v>
      </c>
      <c r="F303" s="80">
        <f>IF(D303&lt;0.000001,0,('1 - Informações Básicas'!$D$7*C303))</f>
        <v>0</v>
      </c>
      <c r="G303" s="76">
        <f>IF(F303=0,,'1 - Informações Básicas'!$D$5-'2 - Dados Financeiros'!F303)</f>
        <v>0</v>
      </c>
      <c r="H303" s="19"/>
      <c r="I303" s="19"/>
      <c r="J303" s="19"/>
      <c r="K303" s="19"/>
      <c r="L303" s="19"/>
      <c r="M303" s="19"/>
    </row>
    <row r="304" spans="2:13" x14ac:dyDescent="0.25">
      <c r="B304" s="19"/>
      <c r="C304" s="74">
        <v>300</v>
      </c>
      <c r="D304" s="75">
        <f>IF(('3 - Tabela Price'!H304*'0 - Informações do Contrato'!$D$30)&lt;0,0,('3 - Tabela Price'!H304*'0 - Informações do Contrato'!$D$30))</f>
        <v>1.7516243679241662E-12</v>
      </c>
      <c r="E304" s="75">
        <f>IF(C304&gt;'0 - Informações do Contrato'!$D$31,0,'1 - Informações Básicas'!$D$7)</f>
        <v>0</v>
      </c>
      <c r="F304" s="80">
        <f>IF(D304&lt;0.000001,0,('1 - Informações Básicas'!$D$7*C304))</f>
        <v>0</v>
      </c>
      <c r="G304" s="76">
        <f>IF(F304=0,,'1 - Informações Básicas'!$D$5-'2 - Dados Financeiros'!F304)</f>
        <v>0</v>
      </c>
      <c r="H304" s="19"/>
      <c r="I304" s="19"/>
      <c r="J304" s="19"/>
      <c r="K304" s="19"/>
      <c r="L304" s="19"/>
      <c r="M304" s="19"/>
    </row>
    <row r="305" spans="2:13" x14ac:dyDescent="0.25">
      <c r="B305" s="19"/>
      <c r="C305" s="98">
        <v>301</v>
      </c>
      <c r="D305" s="99">
        <f>IF(('3 - Tabela Price'!H305*'0 - Informações do Contrato'!$D$30)&lt;0,0,('3 - Tabela Price'!H305*'0 - Informações do Contrato'!$D$30))</f>
        <v>1.7587607024215441E-12</v>
      </c>
      <c r="E305" s="99">
        <f>IF(C305&gt;'0 - Informações do Contrato'!$D$31,0,'1 - Informações Básicas'!$D$7)</f>
        <v>0</v>
      </c>
      <c r="F305" s="105">
        <f>IF(D305&lt;0.000001,0,('1 - Informações Básicas'!$D$7*C305))</f>
        <v>0</v>
      </c>
      <c r="G305" s="100">
        <f>IF(F305=0,,'1 - Informações Básicas'!$D$5-'2 - Dados Financeiros'!F305)</f>
        <v>0</v>
      </c>
      <c r="H305" s="19"/>
      <c r="I305" s="19"/>
      <c r="J305" s="19"/>
      <c r="K305" s="19"/>
      <c r="L305" s="19"/>
      <c r="M305" s="19"/>
    </row>
    <row r="306" spans="2:13" x14ac:dyDescent="0.25">
      <c r="B306" s="19"/>
      <c r="C306" s="98">
        <v>302</v>
      </c>
      <c r="D306" s="99">
        <f>IF(('3 - Tabela Price'!H306*'0 - Informações do Contrato'!$D$30)&lt;0,0,('3 - Tabela Price'!H306*'0 - Informações do Contrato'!$D$30))</f>
        <v>1.7659261112290258E-12</v>
      </c>
      <c r="E306" s="99">
        <f>IF(C306&gt;'0 - Informações do Contrato'!$D$31,0,'1 - Informações Básicas'!$D$7)</f>
        <v>0</v>
      </c>
      <c r="F306" s="105">
        <f>IF(D306&lt;0.000001,0,('1 - Informações Básicas'!$D$7*C306))</f>
        <v>0</v>
      </c>
      <c r="G306" s="100">
        <f>IF(F306=0,,'1 - Informações Básicas'!$D$5-'2 - Dados Financeiros'!F306)</f>
        <v>0</v>
      </c>
      <c r="H306" s="19"/>
      <c r="I306" s="19"/>
      <c r="J306" s="19"/>
      <c r="K306" s="19"/>
      <c r="L306" s="19"/>
      <c r="M306" s="19"/>
    </row>
    <row r="307" spans="2:13" x14ac:dyDescent="0.25">
      <c r="B307" s="19"/>
      <c r="C307" s="98">
        <v>303</v>
      </c>
      <c r="D307" s="99">
        <f>IF(('3 - Tabela Price'!H307*'0 - Informações do Contrato'!$D$30)&lt;0,0,('3 - Tabela Price'!H307*'0 - Informações do Contrato'!$D$30))</f>
        <v>1.7731207127989497E-12</v>
      </c>
      <c r="E307" s="99">
        <f>IF(C307&gt;'0 - Informações do Contrato'!$D$31,0,'1 - Informações Básicas'!$D$7)</f>
        <v>0</v>
      </c>
      <c r="F307" s="105">
        <f>IF(D307&lt;0.000001,0,('1 - Informações Básicas'!$D$7*C307))</f>
        <v>0</v>
      </c>
      <c r="G307" s="100">
        <f>IF(F307=0,,'1 - Informações Básicas'!$D$5-'2 - Dados Financeiros'!F307)</f>
        <v>0</v>
      </c>
      <c r="H307" s="19"/>
      <c r="I307" s="19"/>
      <c r="J307" s="19"/>
      <c r="K307" s="19"/>
      <c r="L307" s="19"/>
      <c r="M307" s="19"/>
    </row>
    <row r="308" spans="2:13" x14ac:dyDescent="0.25">
      <c r="B308" s="19"/>
      <c r="C308" s="98">
        <v>304</v>
      </c>
      <c r="D308" s="99">
        <f>IF(('3 - Tabela Price'!H308*'0 - Informações do Contrato'!$D$30)&lt;0,0,('3 - Tabela Price'!H308*'0 - Informações do Contrato'!$D$30))</f>
        <v>1.7803446260662432E-12</v>
      </c>
      <c r="E308" s="99">
        <f>IF(C308&gt;'0 - Informações do Contrato'!$D$31,0,'1 - Informações Básicas'!$D$7)</f>
        <v>0</v>
      </c>
      <c r="F308" s="105">
        <f>IF(D308&lt;0.000001,0,('1 - Informações Básicas'!$D$7*C308))</f>
        <v>0</v>
      </c>
      <c r="G308" s="100">
        <f>IF(F308=0,,'1 - Informações Básicas'!$D$5-'2 - Dados Financeiros'!F308)</f>
        <v>0</v>
      </c>
      <c r="H308" s="19"/>
      <c r="I308" s="19"/>
      <c r="J308" s="19"/>
      <c r="K308" s="19"/>
      <c r="L308" s="19"/>
      <c r="M308" s="19"/>
    </row>
    <row r="309" spans="2:13" x14ac:dyDescent="0.25">
      <c r="B309" s="19"/>
      <c r="C309" s="98">
        <v>305</v>
      </c>
      <c r="D309" s="99">
        <f>IF(('3 - Tabela Price'!H309*'0 - Informações do Contrato'!$D$30)&lt;0,0,('3 - Tabela Price'!H309*'0 - Informações do Contrato'!$D$30))</f>
        <v>1.7875979704503903E-12</v>
      </c>
      <c r="E309" s="99">
        <f>IF(C309&gt;'0 - Informações do Contrato'!$D$31,0,'1 - Informações Básicas'!$D$7)</f>
        <v>0</v>
      </c>
      <c r="F309" s="105">
        <f>IF(D309&lt;0.000001,0,('1 - Informações Básicas'!$D$7*C309))</f>
        <v>0</v>
      </c>
      <c r="G309" s="100">
        <f>IF(F309=0,,'1 - Informações Básicas'!$D$5-'2 - Dados Financeiros'!F309)</f>
        <v>0</v>
      </c>
      <c r="H309" s="19"/>
      <c r="I309" s="19"/>
      <c r="J309" s="19"/>
      <c r="K309" s="19"/>
      <c r="L309" s="19"/>
      <c r="M309" s="19"/>
    </row>
    <row r="310" spans="2:13" x14ac:dyDescent="0.25">
      <c r="B310" s="19"/>
      <c r="C310" s="98">
        <v>306</v>
      </c>
      <c r="D310" s="99">
        <f>IF(('3 - Tabela Price'!H310*'0 - Informações do Contrato'!$D$30)&lt;0,0,('3 - Tabela Price'!H310*'0 - Informações do Contrato'!$D$30))</f>
        <v>1.7948808658574037E-12</v>
      </c>
      <c r="E310" s="99">
        <f>IF(C310&gt;'0 - Informações do Contrato'!$D$31,0,'1 - Informações Básicas'!$D$7)</f>
        <v>0</v>
      </c>
      <c r="F310" s="105">
        <f>IF(D310&lt;0.000001,0,('1 - Informações Básicas'!$D$7*C310))</f>
        <v>0</v>
      </c>
      <c r="G310" s="100">
        <f>IF(F310=0,,'1 - Informações Básicas'!$D$5-'2 - Dados Financeiros'!F310)</f>
        <v>0</v>
      </c>
      <c r="H310" s="19"/>
      <c r="I310" s="19"/>
      <c r="J310" s="19"/>
      <c r="K310" s="19"/>
      <c r="L310" s="19"/>
      <c r="M310" s="19"/>
    </row>
    <row r="311" spans="2:13" x14ac:dyDescent="0.25">
      <c r="B311" s="19"/>
      <c r="C311" s="98">
        <v>307</v>
      </c>
      <c r="D311" s="99">
        <f>IF(('3 - Tabela Price'!H311*'0 - Informações do Contrato'!$D$30)&lt;0,0,('3 - Tabela Price'!H311*'0 - Informações do Contrato'!$D$30))</f>
        <v>1.8021934326818086E-12</v>
      </c>
      <c r="E311" s="99">
        <f>IF(C311&gt;'0 - Informações do Contrato'!$D$31,0,'1 - Informações Básicas'!$D$7)</f>
        <v>0</v>
      </c>
      <c r="F311" s="105">
        <f>IF(D311&lt;0.000001,0,('1 - Informações Básicas'!$D$7*C311))</f>
        <v>0</v>
      </c>
      <c r="G311" s="100">
        <f>IF(F311=0,,'1 - Informações Básicas'!$D$5-'2 - Dados Financeiros'!F311)</f>
        <v>0</v>
      </c>
      <c r="H311" s="19"/>
      <c r="I311" s="19"/>
      <c r="J311" s="19"/>
      <c r="K311" s="19"/>
      <c r="L311" s="19"/>
      <c r="M311" s="19"/>
    </row>
    <row r="312" spans="2:13" x14ac:dyDescent="0.25">
      <c r="B312" s="19"/>
      <c r="C312" s="98">
        <v>308</v>
      </c>
      <c r="D312" s="99">
        <f>IF(('3 - Tabela Price'!H312*'0 - Informações do Contrato'!$D$30)&lt;0,0,('3 - Tabela Price'!H312*'0 - Informações do Contrato'!$D$30))</f>
        <v>1.8095357918086323E-12</v>
      </c>
      <c r="E312" s="99">
        <f>IF(C312&gt;'0 - Informações do Contrato'!$D$31,0,'1 - Informações Básicas'!$D$7)</f>
        <v>0</v>
      </c>
      <c r="F312" s="105">
        <f>IF(D312&lt;0.000001,0,('1 - Informações Básicas'!$D$7*C312))</f>
        <v>0</v>
      </c>
      <c r="G312" s="100">
        <f>IF(F312=0,,'1 - Informações Básicas'!$D$5-'2 - Dados Financeiros'!F312)</f>
        <v>0</v>
      </c>
      <c r="H312" s="19"/>
      <c r="I312" s="19"/>
      <c r="J312" s="19"/>
      <c r="K312" s="19"/>
      <c r="L312" s="19"/>
      <c r="M312" s="19"/>
    </row>
    <row r="313" spans="2:13" x14ac:dyDescent="0.25">
      <c r="B313" s="19"/>
      <c r="C313" s="98">
        <v>309</v>
      </c>
      <c r="D313" s="99">
        <f>IF(('3 - Tabela Price'!H313*'0 - Informações do Contrato'!$D$30)&lt;0,0,('3 - Tabela Price'!H313*'0 - Informações do Contrato'!$D$30))</f>
        <v>1.8169080646154028E-12</v>
      </c>
      <c r="E313" s="99">
        <f>IF(C313&gt;'0 - Informações do Contrato'!$D$31,0,'1 - Informações Básicas'!$D$7)</f>
        <v>0</v>
      </c>
      <c r="F313" s="105">
        <f>IF(D313&lt;0.000001,0,('1 - Informações Básicas'!$D$7*C313))</f>
        <v>0</v>
      </c>
      <c r="G313" s="100">
        <f>IF(F313=0,,'1 - Informações Básicas'!$D$5-'2 - Dados Financeiros'!F313)</f>
        <v>0</v>
      </c>
      <c r="H313" s="19"/>
      <c r="I313" s="19"/>
      <c r="J313" s="19"/>
      <c r="K313" s="19"/>
      <c r="L313" s="19"/>
      <c r="M313" s="19"/>
    </row>
    <row r="314" spans="2:13" x14ac:dyDescent="0.25">
      <c r="B314" s="19"/>
      <c r="C314" s="98">
        <v>310</v>
      </c>
      <c r="D314" s="99">
        <f>IF(('3 - Tabela Price'!H314*'0 - Informações do Contrato'!$D$30)&lt;0,0,('3 - Tabela Price'!H314*'0 - Informações do Contrato'!$D$30))</f>
        <v>1.8243103729741549E-12</v>
      </c>
      <c r="E314" s="99">
        <f>IF(C314&gt;'0 - Informações do Contrato'!$D$31,0,'1 - Informações Básicas'!$D$7)</f>
        <v>0</v>
      </c>
      <c r="F314" s="105">
        <f>IF(D314&lt;0.000001,0,('1 - Informações Básicas'!$D$7*C314))</f>
        <v>0</v>
      </c>
      <c r="G314" s="100">
        <f>IF(F314=0,,'1 - Informações Básicas'!$D$5-'2 - Dados Financeiros'!F314)</f>
        <v>0</v>
      </c>
      <c r="H314" s="19"/>
      <c r="I314" s="19"/>
      <c r="J314" s="19"/>
      <c r="K314" s="19"/>
      <c r="L314" s="19"/>
      <c r="M314" s="19"/>
    </row>
    <row r="315" spans="2:13" x14ac:dyDescent="0.25">
      <c r="B315" s="19"/>
      <c r="C315" s="98">
        <v>311</v>
      </c>
      <c r="D315" s="99">
        <f>IF(('3 - Tabela Price'!H315*'0 - Informações do Contrato'!$D$30)&lt;0,0,('3 - Tabela Price'!H315*'0 - Informações do Contrato'!$D$30))</f>
        <v>1.8317428392534456E-12</v>
      </c>
      <c r="E315" s="99">
        <f>IF(C315&gt;'0 - Informações do Contrato'!$D$31,0,'1 - Informações Básicas'!$D$7)</f>
        <v>0</v>
      </c>
      <c r="F315" s="105">
        <f>IF(D315&lt;0.000001,0,('1 - Informações Básicas'!$D$7*C315))</f>
        <v>0</v>
      </c>
      <c r="G315" s="100">
        <f>IF(F315=0,,'1 - Informações Básicas'!$D$5-'2 - Dados Financeiros'!F315)</f>
        <v>0</v>
      </c>
      <c r="H315" s="19"/>
      <c r="I315" s="19"/>
      <c r="J315" s="19"/>
      <c r="K315" s="19"/>
      <c r="L315" s="19"/>
      <c r="M315" s="19"/>
    </row>
    <row r="316" spans="2:13" x14ac:dyDescent="0.25">
      <c r="B316" s="19"/>
      <c r="C316" s="98">
        <v>312</v>
      </c>
      <c r="D316" s="99">
        <f>IF(('3 - Tabela Price'!H316*'0 - Informações do Contrato'!$D$30)&lt;0,0,('3 - Tabela Price'!H316*'0 - Informações do Contrato'!$D$30))</f>
        <v>1.8392055863203755E-12</v>
      </c>
      <c r="E316" s="99">
        <f>IF(C316&gt;'0 - Informações do Contrato'!$D$31,0,'1 - Informações Básicas'!$D$7)</f>
        <v>0</v>
      </c>
      <c r="F316" s="105">
        <f>IF(D316&lt;0.000001,0,('1 - Informações Básicas'!$D$7*C316))</f>
        <v>0</v>
      </c>
      <c r="G316" s="100">
        <f>IF(F316=0,,'1 - Informações Básicas'!$D$5-'2 - Dados Financeiros'!F316)</f>
        <v>0</v>
      </c>
      <c r="H316" s="19"/>
      <c r="I316" s="19"/>
      <c r="J316" s="19"/>
      <c r="K316" s="19"/>
      <c r="L316" s="19"/>
      <c r="M316" s="19"/>
    </row>
    <row r="317" spans="2:13" x14ac:dyDescent="0.25">
      <c r="B317" s="19"/>
      <c r="C317" s="74">
        <v>313</v>
      </c>
      <c r="D317" s="75">
        <f>IF(('3 - Tabela Price'!H317*'0 - Informações do Contrato'!$D$30)&lt;0,0,('3 - Tabela Price'!H317*'0 - Informações do Contrato'!$D$30))</f>
        <v>1.8466987375426223E-12</v>
      </c>
      <c r="E317" s="75">
        <f>IF(C317&gt;'0 - Informações do Contrato'!$D$31,0,'1 - Informações Básicas'!$D$7)</f>
        <v>0</v>
      </c>
      <c r="F317" s="80">
        <f>IF(D317&lt;0.000001,0,('1 - Informações Básicas'!$D$7*C317))</f>
        <v>0</v>
      </c>
      <c r="G317" s="76">
        <f>IF(F317=0,,'1 - Informações Básicas'!$D$5-'2 - Dados Financeiros'!F317)</f>
        <v>0</v>
      </c>
      <c r="H317" s="19"/>
      <c r="I317" s="19"/>
      <c r="J317" s="19"/>
      <c r="K317" s="19"/>
      <c r="L317" s="19"/>
      <c r="M317" s="19"/>
    </row>
    <row r="318" spans="2:13" x14ac:dyDescent="0.25">
      <c r="B318" s="19"/>
      <c r="C318" s="74">
        <v>314</v>
      </c>
      <c r="D318" s="75">
        <f>IF(('3 - Tabela Price'!H318*'0 - Informações do Contrato'!$D$30)&lt;0,0,('3 - Tabela Price'!H318*'0 - Informações do Contrato'!$D$30))</f>
        <v>1.8542224167904779E-12</v>
      </c>
      <c r="E318" s="75">
        <f>IF(C318&gt;'0 - Informações do Contrato'!$D$31,0,'1 - Informações Básicas'!$D$7)</f>
        <v>0</v>
      </c>
      <c r="F318" s="80">
        <f>IF(D318&lt;0.000001,0,('1 - Informações Básicas'!$D$7*C318))</f>
        <v>0</v>
      </c>
      <c r="G318" s="76">
        <f>IF(F318=0,,'1 - Informações Básicas'!$D$5-'2 - Dados Financeiros'!F318)</f>
        <v>0</v>
      </c>
      <c r="H318" s="19"/>
      <c r="I318" s="19"/>
      <c r="J318" s="19"/>
      <c r="K318" s="19"/>
      <c r="L318" s="19"/>
      <c r="M318" s="19"/>
    </row>
    <row r="319" spans="2:13" x14ac:dyDescent="0.25">
      <c r="B319" s="19"/>
      <c r="C319" s="74">
        <v>315</v>
      </c>
      <c r="D319" s="75">
        <f>IF(('3 - Tabela Price'!H319*'0 - Informações do Contrato'!$D$30)&lt;0,0,('3 - Tabela Price'!H319*'0 - Informações do Contrato'!$D$30))</f>
        <v>1.861776748438898E-12</v>
      </c>
      <c r="E319" s="75">
        <f>IF(C319&gt;'0 - Informações do Contrato'!$D$31,0,'1 - Informações Básicas'!$D$7)</f>
        <v>0</v>
      </c>
      <c r="F319" s="80">
        <f>IF(D319&lt;0.000001,0,('1 - Informações Básicas'!$D$7*C319))</f>
        <v>0</v>
      </c>
      <c r="G319" s="76">
        <f>IF(F319=0,,'1 - Informações Básicas'!$D$5-'2 - Dados Financeiros'!F319)</f>
        <v>0</v>
      </c>
      <c r="H319" s="19"/>
      <c r="I319" s="19"/>
      <c r="J319" s="19"/>
      <c r="K319" s="19"/>
      <c r="L319" s="19"/>
      <c r="M319" s="19"/>
    </row>
    <row r="320" spans="2:13" x14ac:dyDescent="0.25">
      <c r="B320" s="19"/>
      <c r="C320" s="74">
        <v>316</v>
      </c>
      <c r="D320" s="75">
        <f>IF(('3 - Tabela Price'!H320*'0 - Informações do Contrato'!$D$30)&lt;0,0,('3 - Tabela Price'!H320*'0 - Informações do Contrato'!$D$30))</f>
        <v>1.8693618573695563E-12</v>
      </c>
      <c r="E320" s="75">
        <f>IF(C320&gt;'0 - Informações do Contrato'!$D$31,0,'1 - Informações Básicas'!$D$7)</f>
        <v>0</v>
      </c>
      <c r="F320" s="80">
        <f>IF(D320&lt;0.000001,0,('1 - Informações Básicas'!$D$7*C320))</f>
        <v>0</v>
      </c>
      <c r="G320" s="76">
        <f>IF(F320=0,,'1 - Informações Básicas'!$D$5-'2 - Dados Financeiros'!F320)</f>
        <v>0</v>
      </c>
      <c r="H320" s="19"/>
      <c r="I320" s="19"/>
      <c r="J320" s="19"/>
      <c r="K320" s="19"/>
      <c r="L320" s="19"/>
      <c r="M320" s="19"/>
    </row>
    <row r="321" spans="2:13" x14ac:dyDescent="0.25">
      <c r="B321" s="19"/>
      <c r="C321" s="74">
        <v>317</v>
      </c>
      <c r="D321" s="75">
        <f>IF(('3 - Tabela Price'!H321*'0 - Informações do Contrato'!$D$30)&lt;0,0,('3 - Tabela Price'!H321*'0 - Informações do Contrato'!$D$30))</f>
        <v>1.8769778689729108E-12</v>
      </c>
      <c r="E321" s="75">
        <f>IF(C321&gt;'0 - Informações do Contrato'!$D$31,0,'1 - Informações Básicas'!$D$7)</f>
        <v>0</v>
      </c>
      <c r="F321" s="80">
        <f>IF(D321&lt;0.000001,0,('1 - Informações Básicas'!$D$7*C321))</f>
        <v>0</v>
      </c>
      <c r="G321" s="76">
        <f>IF(F321=0,,'1 - Informações Básicas'!$D$5-'2 - Dados Financeiros'!F321)</f>
        <v>0</v>
      </c>
      <c r="H321" s="19"/>
      <c r="I321" s="19"/>
      <c r="J321" s="19"/>
      <c r="K321" s="19"/>
      <c r="L321" s="19"/>
      <c r="M321" s="19"/>
    </row>
    <row r="322" spans="2:13" x14ac:dyDescent="0.25">
      <c r="B322" s="19"/>
      <c r="C322" s="74">
        <v>318</v>
      </c>
      <c r="D322" s="75">
        <f>IF(('3 - Tabela Price'!H322*'0 - Informações do Contrato'!$D$30)&lt;0,0,('3 - Tabela Price'!H322*'0 - Informações do Contrato'!$D$30))</f>
        <v>1.8846249091502749E-12</v>
      </c>
      <c r="E322" s="75">
        <f>IF(C322&gt;'0 - Informações do Contrato'!$D$31,0,'1 - Informações Básicas'!$D$7)</f>
        <v>0</v>
      </c>
      <c r="F322" s="80">
        <f>IF(D322&lt;0.000001,0,('1 - Informações Básicas'!$D$7*C322))</f>
        <v>0</v>
      </c>
      <c r="G322" s="76">
        <f>IF(F322=0,,'1 - Informações Básicas'!$D$5-'2 - Dados Financeiros'!F322)</f>
        <v>0</v>
      </c>
      <c r="H322" s="19"/>
      <c r="I322" s="19"/>
      <c r="J322" s="19"/>
      <c r="K322" s="19"/>
      <c r="L322" s="19"/>
      <c r="M322" s="19"/>
    </row>
    <row r="323" spans="2:13" x14ac:dyDescent="0.25">
      <c r="B323" s="19"/>
      <c r="C323" s="74">
        <v>319</v>
      </c>
      <c r="D323" s="75">
        <f>IF(('3 - Tabela Price'!H323*'0 - Informações do Contrato'!$D$30)&lt;0,0,('3 - Tabela Price'!H323*'0 - Informações do Contrato'!$D$30))</f>
        <v>1.8923031043159002E-12</v>
      </c>
      <c r="E323" s="75">
        <f>IF(C323&gt;'0 - Informações do Contrato'!$D$31,0,'1 - Informações Básicas'!$D$7)</f>
        <v>0</v>
      </c>
      <c r="F323" s="80">
        <f>IF(D323&lt;0.000001,0,('1 - Informações Básicas'!$D$7*C323))</f>
        <v>0</v>
      </c>
      <c r="G323" s="76">
        <f>IF(F323=0,,'1 - Informações Básicas'!$D$5-'2 - Dados Financeiros'!F323)</f>
        <v>0</v>
      </c>
      <c r="H323" s="19"/>
      <c r="I323" s="19"/>
      <c r="J323" s="19"/>
      <c r="K323" s="19"/>
      <c r="L323" s="19"/>
      <c r="M323" s="19"/>
    </row>
    <row r="324" spans="2:13" x14ac:dyDescent="0.25">
      <c r="B324" s="19"/>
      <c r="C324" s="74">
        <v>320</v>
      </c>
      <c r="D324" s="75">
        <f>IF(('3 - Tabela Price'!H324*'0 - Informações do Contrato'!$D$30)&lt;0,0,('3 - Tabela Price'!H324*'0 - Informações do Contrato'!$D$30))</f>
        <v>1.9000125813990652E-12</v>
      </c>
      <c r="E324" s="75">
        <f>IF(C324&gt;'0 - Informações do Contrato'!$D$31,0,'1 - Informações Básicas'!$D$7)</f>
        <v>0</v>
      </c>
      <c r="F324" s="80">
        <f>IF(D324&lt;0.000001,0,('1 - Informações Básicas'!$D$7*C324))</f>
        <v>0</v>
      </c>
      <c r="G324" s="76">
        <f>IF(F324=0,,'1 - Informações Básicas'!$D$5-'2 - Dados Financeiros'!F324)</f>
        <v>0</v>
      </c>
      <c r="H324" s="19"/>
      <c r="I324" s="19"/>
      <c r="J324" s="19"/>
      <c r="K324" s="19"/>
      <c r="L324" s="19"/>
      <c r="M324" s="19"/>
    </row>
    <row r="325" spans="2:13" x14ac:dyDescent="0.25">
      <c r="B325" s="19"/>
      <c r="C325" s="74">
        <v>321</v>
      </c>
      <c r="D325" s="75">
        <f>IF(('3 - Tabela Price'!H325*'0 - Informações do Contrato'!$D$30)&lt;0,0,('3 - Tabela Price'!H325*'0 - Informações do Contrato'!$D$30))</f>
        <v>1.9077534678461743E-12</v>
      </c>
      <c r="E325" s="75">
        <f>IF(C325&gt;'0 - Informações do Contrato'!$D$31,0,'1 - Informações Básicas'!$D$7)</f>
        <v>0</v>
      </c>
      <c r="F325" s="80">
        <f>IF(D325&lt;0.000001,0,('1 - Informações Básicas'!$D$7*C325))</f>
        <v>0</v>
      </c>
      <c r="G325" s="76">
        <f>IF(F325=0,,'1 - Informações Básicas'!$D$5-'2 - Dados Financeiros'!F325)</f>
        <v>0</v>
      </c>
      <c r="H325" s="19"/>
      <c r="I325" s="19"/>
      <c r="J325" s="19"/>
      <c r="K325" s="19"/>
      <c r="L325" s="19"/>
      <c r="M325" s="19"/>
    </row>
    <row r="326" spans="2:13" x14ac:dyDescent="0.25">
      <c r="B326" s="19"/>
      <c r="C326" s="74">
        <v>322</v>
      </c>
      <c r="D326" s="75">
        <f>IF(('3 - Tabela Price'!H326*'0 - Informações do Contrato'!$D$30)&lt;0,0,('3 - Tabela Price'!H326*'0 - Informações do Contrato'!$D$30))</f>
        <v>1.9155258916228641E-12</v>
      </c>
      <c r="E326" s="75">
        <f>IF(C326&gt;'0 - Informações do Contrato'!$D$31,0,'1 - Informações Básicas'!$D$7)</f>
        <v>0</v>
      </c>
      <c r="F326" s="80">
        <f>IF(D326&lt;0.000001,0,('1 - Informações Básicas'!$D$7*C326))</f>
        <v>0</v>
      </c>
      <c r="G326" s="76">
        <f>IF(F326=0,,'1 - Informações Básicas'!$D$5-'2 - Dados Financeiros'!F326)</f>
        <v>0</v>
      </c>
      <c r="H326" s="19"/>
      <c r="I326" s="19"/>
      <c r="J326" s="19"/>
      <c r="K326" s="19"/>
      <c r="L326" s="19"/>
      <c r="M326" s="19"/>
    </row>
    <row r="327" spans="2:13" x14ac:dyDescent="0.25">
      <c r="B327" s="19"/>
      <c r="C327" s="74">
        <v>323</v>
      </c>
      <c r="D327" s="75">
        <f>IF(('3 - Tabela Price'!H327*'0 - Informações do Contrato'!$D$30)&lt;0,0,('3 - Tabela Price'!H327*'0 - Informações do Contrato'!$D$30))</f>
        <v>1.923329981216119E-12</v>
      </c>
      <c r="E327" s="75">
        <f>IF(C327&gt;'0 - Informações do Contrato'!$D$31,0,'1 - Informações Básicas'!$D$7)</f>
        <v>0</v>
      </c>
      <c r="F327" s="80">
        <f>IF(D327&lt;0.000001,0,('1 - Informações Básicas'!$D$7*C327))</f>
        <v>0</v>
      </c>
      <c r="G327" s="76">
        <f>IF(F327=0,,'1 - Informações Básicas'!$D$5-'2 - Dados Financeiros'!F327)</f>
        <v>0</v>
      </c>
      <c r="H327" s="19"/>
      <c r="I327" s="19"/>
      <c r="J327" s="19"/>
      <c r="K327" s="19"/>
      <c r="L327" s="19"/>
      <c r="M327" s="19"/>
    </row>
    <row r="328" spans="2:13" x14ac:dyDescent="0.25">
      <c r="B328" s="19"/>
      <c r="C328" s="74">
        <v>324</v>
      </c>
      <c r="D328" s="75">
        <f>IF(('3 - Tabela Price'!H328*'0 - Informações do Contrato'!$D$30)&lt;0,0,('3 - Tabela Price'!H328*'0 - Informações do Contrato'!$D$30))</f>
        <v>1.9311658656363956E-12</v>
      </c>
      <c r="E328" s="75">
        <f>IF(C328&gt;'0 - Informações do Contrato'!$D$31,0,'1 - Informações Básicas'!$D$7)</f>
        <v>0</v>
      </c>
      <c r="F328" s="80">
        <f>IF(D328&lt;0.000001,0,('1 - Informações Básicas'!$D$7*C328))</f>
        <v>0</v>
      </c>
      <c r="G328" s="76">
        <f>IF(F328=0,,'1 - Informações Básicas'!$D$5-'2 - Dados Financeiros'!F328)</f>
        <v>0</v>
      </c>
      <c r="H328" s="19"/>
      <c r="I328" s="19"/>
      <c r="J328" s="19"/>
      <c r="K328" s="19"/>
      <c r="L328" s="19"/>
      <c r="M328" s="19"/>
    </row>
    <row r="329" spans="2:13" x14ac:dyDescent="0.25">
      <c r="B329" s="19"/>
      <c r="C329" s="98">
        <v>325</v>
      </c>
      <c r="D329" s="99">
        <f>IF(('3 - Tabela Price'!H329*'0 - Informações do Contrato'!$D$30)&lt;0,0,('3 - Tabela Price'!H329*'0 - Informações do Contrato'!$D$30))</f>
        <v>1.9390336744197548E-12</v>
      </c>
      <c r="E329" s="99">
        <f>IF(C329&gt;'0 - Informações do Contrato'!$D$31,0,'1 - Informações Básicas'!$D$7)</f>
        <v>0</v>
      </c>
      <c r="F329" s="105">
        <f>IF(D329&lt;0.000001,0,('1 - Informações Básicas'!$D$7*C329))</f>
        <v>0</v>
      </c>
      <c r="G329" s="100">
        <f>IF(F329=0,,'1 - Informações Básicas'!$D$5-'2 - Dados Financeiros'!F329)</f>
        <v>0</v>
      </c>
      <c r="H329" s="19"/>
      <c r="I329" s="19"/>
      <c r="J329" s="19"/>
      <c r="K329" s="19"/>
      <c r="L329" s="19"/>
      <c r="M329" s="19"/>
    </row>
    <row r="330" spans="2:13" x14ac:dyDescent="0.25">
      <c r="B330" s="19"/>
      <c r="C330" s="98">
        <v>326</v>
      </c>
      <c r="D330" s="99">
        <f>IF(('3 - Tabela Price'!H330*'0 - Informações do Contrato'!$D$30)&lt;0,0,('3 - Tabela Price'!H330*'0 - Informações do Contrato'!$D$30))</f>
        <v>1.9469335376300032E-12</v>
      </c>
      <c r="E330" s="99">
        <f>IF(C330&gt;'0 - Informações do Contrato'!$D$31,0,'1 - Informações Básicas'!$D$7)</f>
        <v>0</v>
      </c>
      <c r="F330" s="105">
        <f>IF(D330&lt;0.000001,0,('1 - Informações Básicas'!$D$7*C330))</f>
        <v>0</v>
      </c>
      <c r="G330" s="100">
        <f>IF(F330=0,,'1 - Informações Básicas'!$D$5-'2 - Dados Financeiros'!F330)</f>
        <v>0</v>
      </c>
      <c r="H330" s="19"/>
      <c r="I330" s="19"/>
      <c r="J330" s="19"/>
      <c r="K330" s="19"/>
      <c r="L330" s="19"/>
      <c r="M330" s="19"/>
    </row>
    <row r="331" spans="2:13" x14ac:dyDescent="0.25">
      <c r="B331" s="19"/>
      <c r="C331" s="98">
        <v>327</v>
      </c>
      <c r="D331" s="99">
        <f>IF(('3 - Tabela Price'!H331*'0 - Informações do Contrato'!$D$30)&lt;0,0,('3 - Tabela Price'!H331*'0 - Informações do Contrato'!$D$30))</f>
        <v>1.9548655858608443E-12</v>
      </c>
      <c r="E331" s="99">
        <f>IF(C331&gt;'0 - Informações do Contrato'!$D$31,0,'1 - Informações Básicas'!$D$7)</f>
        <v>0</v>
      </c>
      <c r="F331" s="105">
        <f>IF(D331&lt;0.000001,0,('1 - Informações Básicas'!$D$7*C331))</f>
        <v>0</v>
      </c>
      <c r="G331" s="100">
        <f>IF(F331=0,,'1 - Informações Básicas'!$D$5-'2 - Dados Financeiros'!F331)</f>
        <v>0</v>
      </c>
      <c r="H331" s="19"/>
      <c r="I331" s="19"/>
      <c r="J331" s="19"/>
      <c r="K331" s="19"/>
      <c r="L331" s="19"/>
      <c r="M331" s="19"/>
    </row>
    <row r="332" spans="2:13" x14ac:dyDescent="0.25">
      <c r="B332" s="19"/>
      <c r="C332" s="98">
        <v>328</v>
      </c>
      <c r="D332" s="99">
        <f>IF(('3 - Tabela Price'!H332*'0 - Informações do Contrato'!$D$30)&lt;0,0,('3 - Tabela Price'!H332*'0 - Informações do Contrato'!$D$30))</f>
        <v>1.9628299502380354E-12</v>
      </c>
      <c r="E332" s="99">
        <f>IF(C332&gt;'0 - Informações do Contrato'!$D$31,0,'1 - Informações Básicas'!$D$7)</f>
        <v>0</v>
      </c>
      <c r="F332" s="105">
        <f>IF(D332&lt;0.000001,0,('1 - Informações Básicas'!$D$7*C332))</f>
        <v>0</v>
      </c>
      <c r="G332" s="100">
        <f>IF(F332=0,,'1 - Informações Básicas'!$D$5-'2 - Dados Financeiros'!F332)</f>
        <v>0</v>
      </c>
      <c r="H332" s="19"/>
      <c r="I332" s="19"/>
      <c r="J332" s="19"/>
      <c r="K332" s="19"/>
      <c r="L332" s="19"/>
      <c r="M332" s="19"/>
    </row>
    <row r="333" spans="2:13" x14ac:dyDescent="0.25">
      <c r="B333" s="19"/>
      <c r="C333" s="98">
        <v>329</v>
      </c>
      <c r="D333" s="99">
        <f>IF(('3 - Tabela Price'!H333*'0 - Informações do Contrato'!$D$30)&lt;0,0,('3 - Tabela Price'!H333*'0 - Informações do Contrato'!$D$30))</f>
        <v>1.9708267624215573E-12</v>
      </c>
      <c r="E333" s="99">
        <f>IF(C333&gt;'0 - Informações do Contrato'!$D$31,0,'1 - Informações Básicas'!$D$7)</f>
        <v>0</v>
      </c>
      <c r="F333" s="105">
        <f>IF(D333&lt;0.000001,0,('1 - Informações Básicas'!$D$7*C333))</f>
        <v>0</v>
      </c>
      <c r="G333" s="100">
        <f>IF(F333=0,,'1 - Informações Básicas'!$D$5-'2 - Dados Financeiros'!F333)</f>
        <v>0</v>
      </c>
      <c r="H333" s="19"/>
      <c r="I333" s="19"/>
      <c r="J333" s="19"/>
      <c r="K333" s="19"/>
      <c r="L333" s="19"/>
      <c r="M333" s="19"/>
    </row>
    <row r="334" spans="2:13" ht="16.5" thickBot="1" x14ac:dyDescent="0.3">
      <c r="B334" s="19"/>
      <c r="C334" s="101">
        <v>330</v>
      </c>
      <c r="D334" s="102">
        <f>IF(('3 - Tabela Price'!H334*'0 - Informações do Contrato'!$D$30)&lt;0,0,('3 - Tabela Price'!H334*'0 - Informações do Contrato'!$D$30))</f>
        <v>1.9788561546077895E-12</v>
      </c>
      <c r="E334" s="102">
        <f>IF(C334&gt;'0 - Informações do Contrato'!$D$31,0,'1 - Informações Básicas'!$D$7)</f>
        <v>0</v>
      </c>
      <c r="F334" s="108">
        <f>IF(D334&lt;0.000001,0,('1 - Informações Básicas'!$D$7*C334))</f>
        <v>0</v>
      </c>
      <c r="G334" s="103">
        <f>IF(F334=0,,'1 - Informações Básicas'!$D$5-'2 - Dados Financeiros'!F334)</f>
        <v>0</v>
      </c>
      <c r="H334" s="19"/>
      <c r="I334" s="19"/>
      <c r="J334" s="19"/>
      <c r="K334" s="19"/>
      <c r="L334" s="19"/>
      <c r="M334" s="19"/>
    </row>
    <row r="335" spans="2:13" ht="16.5" thickBot="1" x14ac:dyDescent="0.3">
      <c r="B335" s="19"/>
      <c r="C335" s="145" t="s">
        <v>46</v>
      </c>
      <c r="D335" s="146"/>
      <c r="E335" s="146"/>
      <c r="F335" s="147"/>
      <c r="G335" s="19"/>
      <c r="H335" s="19"/>
      <c r="I335" s="19"/>
      <c r="J335" s="19"/>
      <c r="K335" s="19"/>
      <c r="L335" s="19"/>
      <c r="M335" s="19"/>
    </row>
    <row r="336" spans="2:13" x14ac:dyDescent="0.25">
      <c r="B336" s="19"/>
      <c r="C336" s="19"/>
      <c r="D336" s="19"/>
      <c r="E336" s="19"/>
      <c r="F336" s="19"/>
      <c r="G336" s="19"/>
      <c r="H336" s="19"/>
      <c r="M336" s="19"/>
    </row>
    <row r="337" spans="2:13" x14ac:dyDescent="0.25">
      <c r="B337" s="19"/>
      <c r="C337" s="19"/>
      <c r="D337" s="19"/>
      <c r="E337" s="19"/>
      <c r="F337" s="19"/>
      <c r="G337" s="19"/>
      <c r="H337" s="19"/>
      <c r="M337" s="19"/>
    </row>
    <row r="338" spans="2:13" s="19" customFormat="1" x14ac:dyDescent="0.25"/>
    <row r="339" spans="2:13" x14ac:dyDescent="0.25"/>
    <row r="340" spans="2:13" hidden="1" x14ac:dyDescent="0.25"/>
    <row r="341" spans="2:13" x14ac:dyDescent="0.25"/>
  </sheetData>
  <sheetProtection algorithmName="SHA-512" hashValue="gIfDp2KhgP23m0qePSisjqEg+BDzW40/Pr2FPLtkLiRowlvDNCZrVIuMRAGhJnaFIIhymL06rSprLYTkV/HrKg==" saltValue="Jepfk8GtOx7OpGbjhEd1YQ==" spinCount="100000" sheet="1" objects="1" scenarios="1"/>
  <mergeCells count="4">
    <mergeCell ref="C335:F335"/>
    <mergeCell ref="I25:K25"/>
    <mergeCell ref="C3:G3"/>
    <mergeCell ref="I3:L3"/>
  </mergeCells>
  <phoneticPr fontId="3" type="noConversion"/>
  <hyperlinks>
    <hyperlink ref="C335:D335" location="'0 - Informações do Contrato'!A1" display="VOLTAR para: 0 - Informações do Contrato"/>
    <hyperlink ref="I25:J25" location="'0 - Informações do Contrato'!A1" display="VOLTAR para: 0 - Informações do Contrato"/>
  </hyperlinks>
  <pageMargins left="0.511811024" right="0.511811024" top="0.78740157499999996" bottom="0.78740157499999996" header="0.31496062000000002" footer="0.3149606200000000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43"/>
  <sheetViews>
    <sheetView showGridLines="0" topLeftCell="A2" zoomScale="155" zoomScaleNormal="155" workbookViewId="0">
      <selection activeCell="D15" sqref="D15"/>
    </sheetView>
  </sheetViews>
  <sheetFormatPr defaultColWidth="0" defaultRowHeight="15.75" zeroHeight="1" x14ac:dyDescent="0.25"/>
  <cols>
    <col min="1" max="2" width="10.875" style="1" customWidth="1"/>
    <col min="3" max="3" width="14.5" style="1" customWidth="1"/>
    <col min="4" max="4" width="13.125" style="1" bestFit="1" customWidth="1"/>
    <col min="5" max="5" width="15" style="1" bestFit="1" customWidth="1"/>
    <col min="6" max="6" width="14.5" style="1" customWidth="1"/>
    <col min="7" max="7" width="17.125" style="1" bestFit="1" customWidth="1"/>
    <col min="8" max="8" width="14.5" style="1" customWidth="1"/>
    <col min="9" max="9" width="10.875" style="1" customWidth="1"/>
    <col min="10" max="10" width="10.875" style="19" customWidth="1"/>
    <col min="11" max="16384" width="10.875" style="1" hidden="1"/>
  </cols>
  <sheetData>
    <row r="1" spans="2:9" s="19" customFormat="1" x14ac:dyDescent="0.25"/>
    <row r="2" spans="2:9" ht="16.5" thickBot="1" x14ac:dyDescent="0.3">
      <c r="B2" s="19"/>
      <c r="C2" s="19"/>
      <c r="D2" s="19"/>
      <c r="E2" s="19"/>
      <c r="F2" s="19"/>
      <c r="G2" s="19"/>
      <c r="H2" s="19"/>
      <c r="I2" s="19"/>
    </row>
    <row r="3" spans="2:9" ht="16.5" thickBot="1" x14ac:dyDescent="0.3">
      <c r="B3" s="19"/>
      <c r="C3" s="160" t="s">
        <v>46</v>
      </c>
      <c r="D3" s="161"/>
      <c r="E3" s="162"/>
      <c r="F3" s="19"/>
      <c r="G3" s="19"/>
      <c r="H3" s="19"/>
      <c r="I3" s="19"/>
    </row>
    <row r="4" spans="2:9" ht="16.5" thickBot="1" x14ac:dyDescent="0.3">
      <c r="B4" s="19"/>
      <c r="C4" s="157" t="s">
        <v>4</v>
      </c>
      <c r="D4" s="158"/>
      <c r="E4" s="158"/>
      <c r="F4" s="158"/>
      <c r="G4" s="158"/>
      <c r="H4" s="159"/>
      <c r="I4" s="19"/>
    </row>
    <row r="5" spans="2:9" ht="16.5" thickBot="1" x14ac:dyDescent="0.3">
      <c r="B5" s="19"/>
      <c r="C5" s="17" t="s">
        <v>97</v>
      </c>
      <c r="D5" s="29" t="s">
        <v>93</v>
      </c>
      <c r="E5" s="29" t="s">
        <v>7</v>
      </c>
      <c r="F5" s="29" t="s">
        <v>94</v>
      </c>
      <c r="G5" s="29" t="s">
        <v>95</v>
      </c>
      <c r="H5" s="30" t="s">
        <v>3</v>
      </c>
      <c r="I5" s="19"/>
    </row>
    <row r="6" spans="2:9" x14ac:dyDescent="0.25">
      <c r="B6" s="19"/>
      <c r="C6" s="71">
        <v>1</v>
      </c>
      <c r="D6" s="72">
        <f>'1 - Informações Básicas'!D5</f>
        <v>13581.353538770203</v>
      </c>
      <c r="E6" s="72">
        <f>D6*'0 - Informações do Contrato'!$D$30</f>
        <v>55.332115466440413</v>
      </c>
      <c r="F6" s="72">
        <f t="shared" ref="F6:F69" si="0">D6+E6</f>
        <v>13636.685654236644</v>
      </c>
      <c r="G6" s="72">
        <f>IF((F6&lt;0.00001),0,(-'0 - Informações do Contrato'!$D$28))</f>
        <v>-1000</v>
      </c>
      <c r="H6" s="81">
        <f t="shared" ref="H6:H69" si="1">IF((F6+G6)&lt;0,0,(F6+G6))</f>
        <v>12636.685654236644</v>
      </c>
      <c r="I6" s="19"/>
    </row>
    <row r="7" spans="2:9" x14ac:dyDescent="0.25">
      <c r="B7" s="19"/>
      <c r="C7" s="74">
        <v>2</v>
      </c>
      <c r="D7" s="75">
        <f t="shared" ref="D7:D70" si="2">H6</f>
        <v>12636.685654236644</v>
      </c>
      <c r="E7" s="75">
        <f>D7*'0 - Informações do Contrato'!$D$30</f>
        <v>51.483421570413462</v>
      </c>
      <c r="F7" s="75">
        <f t="shared" si="0"/>
        <v>12688.169075807058</v>
      </c>
      <c r="G7" s="75">
        <f>IF((F7&lt;0.00001),0,(-'0 - Informações do Contrato'!$D$28))</f>
        <v>-1000</v>
      </c>
      <c r="H7" s="82">
        <f t="shared" si="1"/>
        <v>11688.169075807058</v>
      </c>
      <c r="I7" s="19"/>
    </row>
    <row r="8" spans="2:9" x14ac:dyDescent="0.25">
      <c r="B8" s="19"/>
      <c r="C8" s="74">
        <v>3</v>
      </c>
      <c r="D8" s="75">
        <f t="shared" si="2"/>
        <v>11688.169075807058</v>
      </c>
      <c r="E8" s="75">
        <f>D8*'0 - Informações do Contrato'!$D$30</f>
        <v>47.619047619048729</v>
      </c>
      <c r="F8" s="75">
        <f t="shared" si="0"/>
        <v>11735.788123426108</v>
      </c>
      <c r="G8" s="75">
        <f>IF((F8&lt;0.00001),0,(-'0 - Informações do Contrato'!$D$28))</f>
        <v>-1000</v>
      </c>
      <c r="H8" s="82">
        <f t="shared" si="1"/>
        <v>10735.788123426108</v>
      </c>
      <c r="I8" s="19"/>
    </row>
    <row r="9" spans="2:9" x14ac:dyDescent="0.25">
      <c r="B9" s="19"/>
      <c r="C9" s="74">
        <v>4</v>
      </c>
      <c r="D9" s="75">
        <f t="shared" si="2"/>
        <v>10735.788123426108</v>
      </c>
      <c r="E9" s="75">
        <f>D9*'0 - Informações do Contrato'!$D$30</f>
        <v>43.738929729859834</v>
      </c>
      <c r="F9" s="75">
        <f t="shared" si="0"/>
        <v>10779.527053155967</v>
      </c>
      <c r="G9" s="75">
        <f>IF((F9&lt;0.00001),0,(-'0 - Informações do Contrato'!$D$28))</f>
        <v>-1000</v>
      </c>
      <c r="H9" s="82">
        <f t="shared" si="1"/>
        <v>9779.5270531559672</v>
      </c>
      <c r="I9" s="19"/>
    </row>
    <row r="10" spans="2:9" x14ac:dyDescent="0.25">
      <c r="B10" s="19"/>
      <c r="C10" s="74">
        <v>5</v>
      </c>
      <c r="D10" s="75">
        <f t="shared" si="2"/>
        <v>9779.5270531559672</v>
      </c>
      <c r="E10" s="75">
        <f>D10*'0 - Informações do Contrato'!$D$30</f>
        <v>39.843003760095222</v>
      </c>
      <c r="F10" s="75">
        <f t="shared" si="0"/>
        <v>9819.3700569160628</v>
      </c>
      <c r="G10" s="75">
        <f>IF((F10&lt;0.00001),0,(-'0 - Informações do Contrato'!$D$28))</f>
        <v>-1000</v>
      </c>
      <c r="H10" s="82">
        <f t="shared" si="1"/>
        <v>8819.3700569160628</v>
      </c>
      <c r="I10" s="19"/>
    </row>
    <row r="11" spans="2:9" x14ac:dyDescent="0.25">
      <c r="B11" s="19"/>
      <c r="C11" s="74">
        <v>6</v>
      </c>
      <c r="D11" s="75">
        <f t="shared" si="2"/>
        <v>8819.3700569160628</v>
      </c>
      <c r="E11" s="75">
        <f>D11*'0 - Informações do Contrato'!$D$30</f>
        <v>35.931205305677864</v>
      </c>
      <c r="F11" s="75">
        <f t="shared" si="0"/>
        <v>8855.3012622217411</v>
      </c>
      <c r="G11" s="75">
        <f>IF((F11&lt;0.00001),0,(-'0 - Informações do Contrato'!$D$28))</f>
        <v>-1000</v>
      </c>
      <c r="H11" s="82">
        <f t="shared" si="1"/>
        <v>7855.3012622217411</v>
      </c>
      <c r="I11" s="19"/>
    </row>
    <row r="12" spans="2:9" x14ac:dyDescent="0.25">
      <c r="B12" s="19"/>
      <c r="C12" s="74">
        <v>7</v>
      </c>
      <c r="D12" s="75">
        <f t="shared" si="2"/>
        <v>7855.3012622217411</v>
      </c>
      <c r="E12" s="75">
        <f>D12*'0 - Informações do Contrato'!$D$30</f>
        <v>32.003469700140528</v>
      </c>
      <c r="F12" s="75">
        <f t="shared" si="0"/>
        <v>7887.3047319218813</v>
      </c>
      <c r="G12" s="75">
        <f>IF((F12&lt;0.00001),0,(-'0 - Informações do Contrato'!$D$28))</f>
        <v>-1000</v>
      </c>
      <c r="H12" s="82">
        <f t="shared" si="1"/>
        <v>6887.3047319218813</v>
      </c>
      <c r="I12" s="19"/>
    </row>
    <row r="13" spans="2:9" x14ac:dyDescent="0.25">
      <c r="B13" s="19"/>
      <c r="C13" s="74">
        <v>8</v>
      </c>
      <c r="D13" s="75">
        <f t="shared" si="2"/>
        <v>6887.3047319218813</v>
      </c>
      <c r="E13" s="75">
        <f>D13*'0 - Informações do Contrato'!$D$30</f>
        <v>28.059732013556783</v>
      </c>
      <c r="F13" s="75">
        <f t="shared" si="0"/>
        <v>6915.3644639354379</v>
      </c>
      <c r="G13" s="75">
        <f>IF((F13&lt;0.00001),0,(-'0 - Informações do Contrato'!$D$28))</f>
        <v>-1000</v>
      </c>
      <c r="H13" s="82">
        <f t="shared" si="1"/>
        <v>5915.3644639354379</v>
      </c>
      <c r="I13" s="19"/>
    </row>
    <row r="14" spans="2:9" x14ac:dyDescent="0.25">
      <c r="B14" s="19"/>
      <c r="C14" s="74">
        <v>9</v>
      </c>
      <c r="D14" s="75">
        <f t="shared" si="2"/>
        <v>5915.3644639354379</v>
      </c>
      <c r="E14" s="75">
        <f>D14*'0 - Informações do Contrato'!$D$30</f>
        <v>24.09992705146766</v>
      </c>
      <c r="F14" s="75">
        <f t="shared" si="0"/>
        <v>5939.4643909869055</v>
      </c>
      <c r="G14" s="75">
        <f>IF((F14&lt;0.00001),0,(-'0 - Informações do Contrato'!$D$28))</f>
        <v>-1000</v>
      </c>
      <c r="H14" s="82">
        <f t="shared" si="1"/>
        <v>4939.4643909869055</v>
      </c>
      <c r="I14" s="19"/>
    </row>
    <row r="15" spans="2:9" x14ac:dyDescent="0.25">
      <c r="B15" s="19"/>
      <c r="C15" s="74">
        <v>10</v>
      </c>
      <c r="D15" s="75">
        <f t="shared" si="2"/>
        <v>4939.4643909869055</v>
      </c>
      <c r="E15" s="75">
        <f>D15*'0 - Informações do Contrato'!$D$30</f>
        <v>20.123989353803882</v>
      </c>
      <c r="F15" s="75">
        <f t="shared" si="0"/>
        <v>4959.5883803407096</v>
      </c>
      <c r="G15" s="75">
        <f>IF((F15&lt;0.00001),0,(-'0 - Informações do Contrato'!$D$28))</f>
        <v>-1000</v>
      </c>
      <c r="H15" s="82">
        <f t="shared" si="1"/>
        <v>3959.5883803407096</v>
      </c>
      <c r="I15" s="19"/>
    </row>
    <row r="16" spans="2:9" x14ac:dyDescent="0.25">
      <c r="B16" s="19"/>
      <c r="C16" s="74">
        <v>11</v>
      </c>
      <c r="D16" s="75">
        <f t="shared" si="2"/>
        <v>3959.5883803407096</v>
      </c>
      <c r="E16" s="75">
        <f>D16*'0 - Informações do Contrato'!$D$30</f>
        <v>16.131853193803746</v>
      </c>
      <c r="F16" s="75">
        <f t="shared" si="0"/>
        <v>3975.7202335345132</v>
      </c>
      <c r="G16" s="75">
        <f>IF((F16&lt;0.00001),0,(-'0 - Informações do Contrato'!$D$28))</f>
        <v>-1000</v>
      </c>
      <c r="H16" s="82">
        <f t="shared" si="1"/>
        <v>2975.7202335345132</v>
      </c>
      <c r="I16" s="19"/>
    </row>
    <row r="17" spans="2:9" x14ac:dyDescent="0.25">
      <c r="B17" s="19"/>
      <c r="C17" s="74">
        <v>12</v>
      </c>
      <c r="D17" s="75">
        <f t="shared" si="2"/>
        <v>2975.7202335345132</v>
      </c>
      <c r="E17" s="75">
        <f>D17*'0 - Informações do Contrato'!$D$30</f>
        <v>12.123452576926592</v>
      </c>
      <c r="F17" s="75">
        <f t="shared" si="0"/>
        <v>2987.8436861114396</v>
      </c>
      <c r="G17" s="75">
        <f>IF((F17&lt;0.00001),0,(-'0 - Informações do Contrato'!$D$28))</f>
        <v>-1000</v>
      </c>
      <c r="H17" s="82">
        <f t="shared" si="1"/>
        <v>1987.8436861114396</v>
      </c>
      <c r="I17" s="19"/>
    </row>
    <row r="18" spans="2:9" x14ac:dyDescent="0.25">
      <c r="B18" s="19"/>
      <c r="C18" s="74">
        <v>13</v>
      </c>
      <c r="D18" s="75">
        <f t="shared" si="2"/>
        <v>1987.8436861114396</v>
      </c>
      <c r="E18" s="75">
        <f>D18*'0 - Informações do Contrato'!$D$30</f>
        <v>8.0987212397618276</v>
      </c>
      <c r="F18" s="75">
        <f t="shared" si="0"/>
        <v>1995.9424073512014</v>
      </c>
      <c r="G18" s="75">
        <f>IF((F18&lt;0.00001),0,(-'0 - Informações do Contrato'!$D$28))</f>
        <v>-1000</v>
      </c>
      <c r="H18" s="82">
        <f t="shared" si="1"/>
        <v>995.94240735120138</v>
      </c>
      <c r="I18" s="19"/>
    </row>
    <row r="19" spans="2:9" x14ac:dyDescent="0.25">
      <c r="B19" s="19"/>
      <c r="C19" s="74">
        <v>14</v>
      </c>
      <c r="D19" s="75">
        <f t="shared" si="2"/>
        <v>995.94240735120138</v>
      </c>
      <c r="E19" s="75">
        <f>D19*'0 - Informações do Contrato'!$D$30</f>
        <v>4.0575926489335261</v>
      </c>
      <c r="F19" s="75">
        <f t="shared" si="0"/>
        <v>1000.0000000001349</v>
      </c>
      <c r="G19" s="75">
        <f>IF((F19&lt;0.00001),0,(-'0 - Informações do Contrato'!$D$28))</f>
        <v>-1000</v>
      </c>
      <c r="H19" s="82">
        <f t="shared" si="1"/>
        <v>1.3494627637555823E-10</v>
      </c>
      <c r="I19" s="19"/>
    </row>
    <row r="20" spans="2:9" x14ac:dyDescent="0.25">
      <c r="B20" s="19"/>
      <c r="C20" s="74">
        <v>15</v>
      </c>
      <c r="D20" s="75">
        <f t="shared" si="2"/>
        <v>1.3494627637555823E-10</v>
      </c>
      <c r="E20" s="75">
        <f>D20*'0 - Informações do Contrato'!$D$30</f>
        <v>5.497878340964457E-13</v>
      </c>
      <c r="F20" s="75">
        <f t="shared" si="0"/>
        <v>1.3549606420965466E-10</v>
      </c>
      <c r="G20" s="75">
        <f>IF((F20&lt;0.00001),0,(-'0 - Informações do Contrato'!$D$28))</f>
        <v>0</v>
      </c>
      <c r="H20" s="82">
        <f t="shared" si="1"/>
        <v>1.3549606420965466E-10</v>
      </c>
      <c r="I20" s="19"/>
    </row>
    <row r="21" spans="2:9" x14ac:dyDescent="0.25">
      <c r="B21" s="19"/>
      <c r="C21" s="74">
        <v>16</v>
      </c>
      <c r="D21" s="75">
        <f t="shared" si="2"/>
        <v>1.3549606420965466E-10</v>
      </c>
      <c r="E21" s="75">
        <f>D21*'0 - Informações do Contrato'!$D$30</f>
        <v>5.5202773778729847E-13</v>
      </c>
      <c r="F21" s="75">
        <f t="shared" si="0"/>
        <v>1.3604809194744197E-10</v>
      </c>
      <c r="G21" s="75">
        <f>IF((F21&lt;0.00001),0,(-'0 - Informações do Contrato'!$D$28))</f>
        <v>0</v>
      </c>
      <c r="H21" s="82">
        <f t="shared" si="1"/>
        <v>1.3604809194744197E-10</v>
      </c>
      <c r="I21" s="19"/>
    </row>
    <row r="22" spans="2:9" x14ac:dyDescent="0.25">
      <c r="B22" s="19"/>
      <c r="C22" s="74">
        <v>17</v>
      </c>
      <c r="D22" s="75">
        <f t="shared" si="2"/>
        <v>1.3604809194744197E-10</v>
      </c>
      <c r="E22" s="75">
        <f>D22*'0 - Informações do Contrato'!$D$30</f>
        <v>5.5427676712305134E-13</v>
      </c>
      <c r="F22" s="75">
        <f t="shared" si="0"/>
        <v>1.3660236871456503E-10</v>
      </c>
      <c r="G22" s="75">
        <f>IF((F22&lt;0.00001),0,(-'0 - Informações do Contrato'!$D$28))</f>
        <v>0</v>
      </c>
      <c r="H22" s="82">
        <f t="shared" si="1"/>
        <v>1.3660236871456503E-10</v>
      </c>
      <c r="I22" s="19"/>
    </row>
    <row r="23" spans="2:9" x14ac:dyDescent="0.25">
      <c r="B23" s="19"/>
      <c r="C23" s="74">
        <v>18</v>
      </c>
      <c r="D23" s="75">
        <f t="shared" si="2"/>
        <v>1.3660236871456503E-10</v>
      </c>
      <c r="E23" s="75">
        <f>D23*'0 - Informações do Contrato'!$D$30</f>
        <v>5.5653495928271119E-13</v>
      </c>
      <c r="F23" s="75">
        <f t="shared" si="0"/>
        <v>1.3715890367384773E-10</v>
      </c>
      <c r="G23" s="75">
        <f>IF((F23&lt;0.00001),0,(-'0 - Informações do Contrato'!$D$28))</f>
        <v>0</v>
      </c>
      <c r="H23" s="82">
        <f t="shared" si="1"/>
        <v>1.3715890367384773E-10</v>
      </c>
      <c r="I23" s="19"/>
    </row>
    <row r="24" spans="2:9" x14ac:dyDescent="0.25">
      <c r="B24" s="19"/>
      <c r="C24" s="74">
        <v>19</v>
      </c>
      <c r="D24" s="75">
        <f t="shared" si="2"/>
        <v>1.3715890367384773E-10</v>
      </c>
      <c r="E24" s="75">
        <f>D24*'0 - Informações do Contrato'!$D$30</f>
        <v>5.588023515967566E-13</v>
      </c>
      <c r="F24" s="75">
        <f t="shared" si="0"/>
        <v>1.3771770602544449E-10</v>
      </c>
      <c r="G24" s="75">
        <f>IF((F24&lt;0.00001),0,(-'0 - Informações do Contrato'!$D$28))</f>
        <v>0</v>
      </c>
      <c r="H24" s="82">
        <f t="shared" si="1"/>
        <v>1.3771770602544449E-10</v>
      </c>
      <c r="I24" s="19"/>
    </row>
    <row r="25" spans="2:9" x14ac:dyDescent="0.25">
      <c r="B25" s="19"/>
      <c r="C25" s="74">
        <v>20</v>
      </c>
      <c r="D25" s="75">
        <f t="shared" si="2"/>
        <v>1.3771770602544449E-10</v>
      </c>
      <c r="E25" s="75">
        <f>D25*'0 - Informações do Contrato'!$D$30</f>
        <v>5.6107898154775552E-13</v>
      </c>
      <c r="F25" s="75">
        <f t="shared" si="0"/>
        <v>1.3827878500699224E-10</v>
      </c>
      <c r="G25" s="75">
        <f>IF((F25&lt;0.00001),0,(-'0 - Informações do Contrato'!$D$28))</f>
        <v>0</v>
      </c>
      <c r="H25" s="82">
        <f t="shared" si="1"/>
        <v>1.3827878500699224E-10</v>
      </c>
      <c r="I25" s="19"/>
    </row>
    <row r="26" spans="2:9" x14ac:dyDescent="0.25">
      <c r="B26" s="19"/>
      <c r="C26" s="74">
        <v>21</v>
      </c>
      <c r="D26" s="75">
        <f t="shared" si="2"/>
        <v>1.3827878500699224E-10</v>
      </c>
      <c r="E26" s="75">
        <f>D26*'0 - Informações do Contrato'!$D$30</f>
        <v>5.6336488677098441E-13</v>
      </c>
      <c r="F26" s="75">
        <f t="shared" si="0"/>
        <v>1.3884214989376323E-10</v>
      </c>
      <c r="G26" s="75">
        <f>IF((F26&lt;0.00001),0,(-'0 - Informações do Contrato'!$D$28))</f>
        <v>0</v>
      </c>
      <c r="H26" s="82">
        <f t="shared" si="1"/>
        <v>1.3884214989376323E-10</v>
      </c>
      <c r="I26" s="19"/>
    </row>
    <row r="27" spans="2:9" x14ac:dyDescent="0.25">
      <c r="B27" s="19"/>
      <c r="C27" s="74">
        <v>22</v>
      </c>
      <c r="D27" s="75">
        <f t="shared" si="2"/>
        <v>1.3884214989376323E-10</v>
      </c>
      <c r="E27" s="75">
        <f>D27*'0 - Informações do Contrato'!$D$30</f>
        <v>5.6566010505505046E-13</v>
      </c>
      <c r="F27" s="75">
        <f t="shared" si="0"/>
        <v>1.3940780999881827E-10</v>
      </c>
      <c r="G27" s="75">
        <f>IF((F27&lt;0.00001),0,(-'0 - Informações do Contrato'!$D$28))</f>
        <v>0</v>
      </c>
      <c r="H27" s="82">
        <f t="shared" si="1"/>
        <v>1.3940780999881827E-10</v>
      </c>
      <c r="I27" s="19"/>
    </row>
    <row r="28" spans="2:9" x14ac:dyDescent="0.25">
      <c r="B28" s="19"/>
      <c r="C28" s="74">
        <v>23</v>
      </c>
      <c r="D28" s="75">
        <f t="shared" si="2"/>
        <v>1.3940780999881827E-10</v>
      </c>
      <c r="E28" s="75">
        <f>D28*'0 - Informações do Contrato'!$D$30</f>
        <v>5.6796467434251623E-13</v>
      </c>
      <c r="F28" s="75">
        <f t="shared" si="0"/>
        <v>1.3997577467316079E-10</v>
      </c>
      <c r="G28" s="75">
        <f>IF((F28&lt;0.00001),0,(-'0 - Informações do Contrato'!$D$28))</f>
        <v>0</v>
      </c>
      <c r="H28" s="82">
        <f t="shared" si="1"/>
        <v>1.3997577467316079E-10</v>
      </c>
      <c r="I28" s="19"/>
    </row>
    <row r="29" spans="2:9" x14ac:dyDescent="0.25">
      <c r="B29" s="19"/>
      <c r="C29" s="74">
        <v>24</v>
      </c>
      <c r="D29" s="75">
        <f t="shared" si="2"/>
        <v>1.3997577467316079E-10</v>
      </c>
      <c r="E29" s="75">
        <f>D29*'0 - Informações do Contrato'!$D$30</f>
        <v>5.7027863273052717E-13</v>
      </c>
      <c r="F29" s="75">
        <f t="shared" si="0"/>
        <v>1.4054605330589132E-10</v>
      </c>
      <c r="G29" s="75">
        <f>IF((F29&lt;0.00001),0,(-'0 - Informações do Contrato'!$D$28))</f>
        <v>0</v>
      </c>
      <c r="H29" s="82">
        <f t="shared" si="1"/>
        <v>1.4054605330589132E-10</v>
      </c>
      <c r="I29" s="19"/>
    </row>
    <row r="30" spans="2:9" x14ac:dyDescent="0.25">
      <c r="B30" s="19"/>
      <c r="C30" s="74">
        <v>25</v>
      </c>
      <c r="D30" s="75">
        <f t="shared" si="2"/>
        <v>1.4054605330589132E-10</v>
      </c>
      <c r="E30" s="75">
        <f>D30*'0 - Informações do Contrato'!$D$30</f>
        <v>5.7260201847144113E-13</v>
      </c>
      <c r="F30" s="75">
        <f t="shared" si="0"/>
        <v>1.4111865532436275E-10</v>
      </c>
      <c r="G30" s="75">
        <f>IF((F30&lt;0.00001),0,(-'0 - Informações do Contrato'!$D$28))</f>
        <v>0</v>
      </c>
      <c r="H30" s="82">
        <f t="shared" si="1"/>
        <v>1.4111865532436275E-10</v>
      </c>
      <c r="I30" s="19"/>
    </row>
    <row r="31" spans="2:9" x14ac:dyDescent="0.25">
      <c r="B31" s="19"/>
      <c r="C31" s="74">
        <v>26</v>
      </c>
      <c r="D31" s="75">
        <f t="shared" si="2"/>
        <v>1.4111865532436275E-10</v>
      </c>
      <c r="E31" s="75">
        <f>D31*'0 - Informações do Contrato'!$D$30</f>
        <v>5.7493486997346065E-13</v>
      </c>
      <c r="F31" s="75">
        <f t="shared" si="0"/>
        <v>1.4169359019433621E-10</v>
      </c>
      <c r="G31" s="75">
        <f>IF((F31&lt;0.00001),0,(-'0 - Informações do Contrato'!$D$28))</f>
        <v>0</v>
      </c>
      <c r="H31" s="82">
        <f t="shared" si="1"/>
        <v>1.4169359019433621E-10</v>
      </c>
      <c r="I31" s="19"/>
    </row>
    <row r="32" spans="2:9" x14ac:dyDescent="0.25">
      <c r="B32" s="19"/>
      <c r="C32" s="74">
        <v>27</v>
      </c>
      <c r="D32" s="75">
        <f t="shared" si="2"/>
        <v>1.4169359019433621E-10</v>
      </c>
      <c r="E32" s="75">
        <f>D32*'0 - Informações do Contrato'!$D$30</f>
        <v>5.7727722580126826E-13</v>
      </c>
      <c r="F32" s="75">
        <f t="shared" si="0"/>
        <v>1.4227086742013747E-10</v>
      </c>
      <c r="G32" s="75">
        <f>IF((F32&lt;0.00001),0,(-'0 - Informações do Contrato'!$D$28))</f>
        <v>0</v>
      </c>
      <c r="H32" s="82">
        <f t="shared" si="1"/>
        <v>1.4227086742013747E-10</v>
      </c>
      <c r="I32" s="19"/>
    </row>
    <row r="33" spans="2:9" x14ac:dyDescent="0.25">
      <c r="B33" s="19"/>
      <c r="C33" s="74">
        <v>28</v>
      </c>
      <c r="D33" s="75">
        <f t="shared" si="2"/>
        <v>1.4227086742013747E-10</v>
      </c>
      <c r="E33" s="75">
        <f>D33*'0 - Informações do Contrato'!$D$30</f>
        <v>5.7962912467666379E-13</v>
      </c>
      <c r="F33" s="75">
        <f t="shared" si="0"/>
        <v>1.4285049654481414E-10</v>
      </c>
      <c r="G33" s="75">
        <f>IF((F33&lt;0.00001),0,(-'0 - Informações do Contrato'!$D$28))</f>
        <v>0</v>
      </c>
      <c r="H33" s="82">
        <f t="shared" si="1"/>
        <v>1.4285049654481414E-10</v>
      </c>
      <c r="I33" s="19"/>
    </row>
    <row r="34" spans="2:9" x14ac:dyDescent="0.25">
      <c r="B34" s="19"/>
      <c r="C34" s="74">
        <v>29</v>
      </c>
      <c r="D34" s="75">
        <f t="shared" si="2"/>
        <v>1.4285049654481414E-10</v>
      </c>
      <c r="E34" s="75">
        <f>D34*'0 - Informações do Contrato'!$D$30</f>
        <v>5.8199060547920426E-13</v>
      </c>
      <c r="F34" s="75">
        <f t="shared" si="0"/>
        <v>1.4343248715029335E-10</v>
      </c>
      <c r="G34" s="75">
        <f>IF((F34&lt;0.00001),0,(-'0 - Informações do Contrato'!$D$28))</f>
        <v>0</v>
      </c>
      <c r="H34" s="82">
        <f t="shared" si="1"/>
        <v>1.4343248715029335E-10</v>
      </c>
      <c r="I34" s="19"/>
    </row>
    <row r="35" spans="2:9" x14ac:dyDescent="0.25">
      <c r="B35" s="19"/>
      <c r="C35" s="74">
        <v>30</v>
      </c>
      <c r="D35" s="75">
        <f t="shared" si="2"/>
        <v>1.4343248715029335E-10</v>
      </c>
      <c r="E35" s="75">
        <f>D35*'0 - Informações do Contrato'!$D$30</f>
        <v>5.8436170724684697E-13</v>
      </c>
      <c r="F35" s="75">
        <f t="shared" si="0"/>
        <v>1.4401684885754021E-10</v>
      </c>
      <c r="G35" s="75">
        <f>IF((F35&lt;0.00001),0,(-'0 - Informações do Contrato'!$D$28))</f>
        <v>0</v>
      </c>
      <c r="H35" s="82">
        <f t="shared" si="1"/>
        <v>1.4401684885754021E-10</v>
      </c>
      <c r="I35" s="19"/>
    </row>
    <row r="36" spans="2:9" x14ac:dyDescent="0.25">
      <c r="B36" s="19"/>
      <c r="C36" s="74">
        <v>31</v>
      </c>
      <c r="D36" s="75">
        <f t="shared" si="2"/>
        <v>1.4401684885754021E-10</v>
      </c>
      <c r="E36" s="75">
        <f>D36*'0 - Informações do Contrato'!$D$30</f>
        <v>5.8674246917659477E-13</v>
      </c>
      <c r="F36" s="75">
        <f t="shared" si="0"/>
        <v>1.4460359132671681E-10</v>
      </c>
      <c r="G36" s="75">
        <f>IF((F36&lt;0.00001),0,(-'0 - Informações do Contrato'!$D$28))</f>
        <v>0</v>
      </c>
      <c r="H36" s="82">
        <f t="shared" si="1"/>
        <v>1.4460359132671681E-10</v>
      </c>
      <c r="I36" s="19"/>
    </row>
    <row r="37" spans="2:9" x14ac:dyDescent="0.25">
      <c r="B37" s="19"/>
      <c r="C37" s="74">
        <v>32</v>
      </c>
      <c r="D37" s="75">
        <f t="shared" si="2"/>
        <v>1.4460359132671681E-10</v>
      </c>
      <c r="E37" s="75">
        <f>D37*'0 - Informações do Contrato'!$D$30</f>
        <v>5.8913293062514372E-13</v>
      </c>
      <c r="F37" s="75">
        <f t="shared" si="0"/>
        <v>1.4519272425734195E-10</v>
      </c>
      <c r="G37" s="75">
        <f>IF((F37&lt;0.00001),0,(-'0 - Informações do Contrato'!$D$28))</f>
        <v>0</v>
      </c>
      <c r="H37" s="82">
        <f t="shared" si="1"/>
        <v>1.4519272425734195E-10</v>
      </c>
      <c r="I37" s="19"/>
    </row>
    <row r="38" spans="2:9" x14ac:dyDescent="0.25">
      <c r="B38" s="19"/>
      <c r="C38" s="74">
        <v>33</v>
      </c>
      <c r="D38" s="75">
        <f t="shared" si="2"/>
        <v>1.4519272425734195E-10</v>
      </c>
      <c r="E38" s="75">
        <f>D38*'0 - Informações do Contrato'!$D$30</f>
        <v>5.9153313110953408E-13</v>
      </c>
      <c r="F38" s="75">
        <f t="shared" si="0"/>
        <v>1.4578425738845149E-10</v>
      </c>
      <c r="G38" s="75">
        <f>IF((F38&lt;0.00001),0,(-'0 - Informações do Contrato'!$D$28))</f>
        <v>0</v>
      </c>
      <c r="H38" s="82">
        <f t="shared" si="1"/>
        <v>1.4578425738845149E-10</v>
      </c>
      <c r="I38" s="19"/>
    </row>
    <row r="39" spans="2:9" x14ac:dyDescent="0.25">
      <c r="B39" s="19"/>
      <c r="C39" s="74">
        <v>34</v>
      </c>
      <c r="D39" s="75">
        <f t="shared" si="2"/>
        <v>1.4578425738845149E-10</v>
      </c>
      <c r="E39" s="75">
        <f>D39*'0 - Informações do Contrato'!$D$30</f>
        <v>5.9394311030780343E-13</v>
      </c>
      <c r="F39" s="75">
        <f t="shared" si="0"/>
        <v>1.4637820049875929E-10</v>
      </c>
      <c r="G39" s="75">
        <f>IF((F39&lt;0.00001),0,(-'0 - Informações do Contrato'!$D$28))</f>
        <v>0</v>
      </c>
      <c r="H39" s="82">
        <f t="shared" si="1"/>
        <v>1.4637820049875929E-10</v>
      </c>
      <c r="I39" s="19"/>
    </row>
    <row r="40" spans="2:9" x14ac:dyDescent="0.25">
      <c r="B40" s="19"/>
      <c r="C40" s="74">
        <v>35</v>
      </c>
      <c r="D40" s="75">
        <f t="shared" si="2"/>
        <v>1.4637820049875929E-10</v>
      </c>
      <c r="E40" s="75">
        <f>D40*'0 - Informações do Contrato'!$D$30</f>
        <v>5.9636290805964253E-13</v>
      </c>
      <c r="F40" s="75">
        <f t="shared" si="0"/>
        <v>1.4697456340681894E-10</v>
      </c>
      <c r="G40" s="75">
        <f>IF((F40&lt;0.00001),0,(-'0 - Informações do Contrato'!$D$28))</f>
        <v>0</v>
      </c>
      <c r="H40" s="82">
        <f t="shared" si="1"/>
        <v>1.4697456340681894E-10</v>
      </c>
      <c r="I40" s="19"/>
    </row>
    <row r="41" spans="2:9" x14ac:dyDescent="0.25">
      <c r="B41" s="19"/>
      <c r="C41" s="74">
        <v>36</v>
      </c>
      <c r="D41" s="75">
        <f t="shared" si="2"/>
        <v>1.4697456340681894E-10</v>
      </c>
      <c r="E41" s="75">
        <f>D41*'0 - Informações do Contrato'!$D$30</f>
        <v>5.9879256436705406E-13</v>
      </c>
      <c r="F41" s="75">
        <f t="shared" si="0"/>
        <v>1.47573355971186E-10</v>
      </c>
      <c r="G41" s="75">
        <f>IF((F41&lt;0.00001),0,(-'0 - Informações do Contrato'!$D$28))</f>
        <v>0</v>
      </c>
      <c r="H41" s="82">
        <f t="shared" si="1"/>
        <v>1.47573355971186E-10</v>
      </c>
      <c r="I41" s="19"/>
    </row>
    <row r="42" spans="2:9" x14ac:dyDescent="0.25">
      <c r="B42" s="19"/>
      <c r="C42" s="74">
        <v>37</v>
      </c>
      <c r="D42" s="75">
        <f t="shared" si="2"/>
        <v>1.47573355971186E-10</v>
      </c>
      <c r="E42" s="75">
        <f>D42*'0 - Informações do Contrato'!$D$30</f>
        <v>6.0123211939501364E-13</v>
      </c>
      <c r="F42" s="75">
        <f t="shared" si="0"/>
        <v>1.4817458809058101E-10</v>
      </c>
      <c r="G42" s="75">
        <f>IF((F42&lt;0.00001),0,(-'0 - Informações do Contrato'!$D$28))</f>
        <v>0</v>
      </c>
      <c r="H42" s="82">
        <f t="shared" si="1"/>
        <v>1.4817458809058101E-10</v>
      </c>
      <c r="I42" s="19"/>
    </row>
    <row r="43" spans="2:9" x14ac:dyDescent="0.25">
      <c r="B43" s="19"/>
      <c r="C43" s="74">
        <v>38</v>
      </c>
      <c r="D43" s="75">
        <f t="shared" si="2"/>
        <v>1.4817458809058101E-10</v>
      </c>
      <c r="E43" s="75">
        <f>D43*'0 - Informações do Contrato'!$D$30</f>
        <v>6.0368161347213415E-13</v>
      </c>
      <c r="F43" s="75">
        <f t="shared" si="0"/>
        <v>1.4877826970405315E-10</v>
      </c>
      <c r="G43" s="75">
        <f>IF((F43&lt;0.00001),0,(-'0 - Informações do Contrato'!$D$28))</f>
        <v>0</v>
      </c>
      <c r="H43" s="82">
        <f t="shared" si="1"/>
        <v>1.4877826970405315E-10</v>
      </c>
      <c r="I43" s="19"/>
    </row>
    <row r="44" spans="2:9" x14ac:dyDescent="0.25">
      <c r="B44" s="19"/>
      <c r="C44" s="74">
        <v>39</v>
      </c>
      <c r="D44" s="75">
        <f t="shared" si="2"/>
        <v>1.4877826970405315E-10</v>
      </c>
      <c r="E44" s="75">
        <f>D44*'0 - Informações do Contrato'!$D$30</f>
        <v>6.0614108709133219E-13</v>
      </c>
      <c r="F44" s="75">
        <f t="shared" si="0"/>
        <v>1.4938441079114449E-10</v>
      </c>
      <c r="G44" s="75">
        <f>IF((F44&lt;0.00001),0,(-'0 - Informações do Contrato'!$D$28))</f>
        <v>0</v>
      </c>
      <c r="H44" s="82">
        <f t="shared" si="1"/>
        <v>1.4938441079114449E-10</v>
      </c>
      <c r="I44" s="19"/>
    </row>
    <row r="45" spans="2:9" x14ac:dyDescent="0.25">
      <c r="B45" s="19"/>
      <c r="C45" s="74">
        <v>40</v>
      </c>
      <c r="D45" s="75">
        <f t="shared" si="2"/>
        <v>1.4938441079114449E-10</v>
      </c>
      <c r="E45" s="75">
        <f>D45*'0 - Informações do Contrato'!$D$30</f>
        <v>6.0861058091049749E-13</v>
      </c>
      <c r="F45" s="75">
        <f t="shared" si="0"/>
        <v>1.4999302137205498E-10</v>
      </c>
      <c r="G45" s="75">
        <f>IF((F45&lt;0.00001),0,(-'0 - Informações do Contrato'!$D$28))</f>
        <v>0</v>
      </c>
      <c r="H45" s="82">
        <f t="shared" si="1"/>
        <v>1.4999302137205498E-10</v>
      </c>
      <c r="I45" s="19"/>
    </row>
    <row r="46" spans="2:9" x14ac:dyDescent="0.25">
      <c r="B46" s="19"/>
      <c r="C46" s="74">
        <v>41</v>
      </c>
      <c r="D46" s="75">
        <f t="shared" si="2"/>
        <v>1.4999302137205498E-10</v>
      </c>
      <c r="E46" s="75">
        <f>D46*'0 - Informações do Contrato'!$D$30</f>
        <v>6.1109013575316494E-13</v>
      </c>
      <c r="F46" s="75">
        <f t="shared" si="0"/>
        <v>1.5060411150780815E-10</v>
      </c>
      <c r="G46" s="75">
        <f>IF((F46&lt;0.00001),0,(-'0 - Informações do Contrato'!$D$28))</f>
        <v>0</v>
      </c>
      <c r="H46" s="82">
        <f t="shared" si="1"/>
        <v>1.5060411150780815E-10</v>
      </c>
      <c r="I46" s="19"/>
    </row>
    <row r="47" spans="2:9" x14ac:dyDescent="0.25">
      <c r="B47" s="19"/>
      <c r="C47" s="74">
        <v>42</v>
      </c>
      <c r="D47" s="75">
        <f t="shared" si="2"/>
        <v>1.5060411150780815E-10</v>
      </c>
      <c r="E47" s="75">
        <f>D47*'0 - Informações do Contrato'!$D$30</f>
        <v>6.1357979260918988E-13</v>
      </c>
      <c r="F47" s="75">
        <f t="shared" si="0"/>
        <v>1.5121769130041733E-10</v>
      </c>
      <c r="G47" s="75">
        <f>IF((F47&lt;0.00001),0,(-'0 - Informações do Contrato'!$D$28))</f>
        <v>0</v>
      </c>
      <c r="H47" s="82">
        <f t="shared" si="1"/>
        <v>1.5121769130041733E-10</v>
      </c>
      <c r="I47" s="19"/>
    </row>
    <row r="48" spans="2:9" x14ac:dyDescent="0.25">
      <c r="B48" s="19"/>
      <c r="C48" s="74">
        <v>43</v>
      </c>
      <c r="D48" s="75">
        <f t="shared" si="2"/>
        <v>1.5121769130041733E-10</v>
      </c>
      <c r="E48" s="75">
        <f>D48*'0 - Informações do Contrato'!$D$30</f>
        <v>6.1607959263542492E-13</v>
      </c>
      <c r="F48" s="75">
        <f t="shared" si="0"/>
        <v>1.5183377089305275E-10</v>
      </c>
      <c r="G48" s="75">
        <f>IF((F48&lt;0.00001),0,(-'0 - Informações do Contrato'!$D$28))</f>
        <v>0</v>
      </c>
      <c r="H48" s="82">
        <f t="shared" si="1"/>
        <v>1.5183377089305275E-10</v>
      </c>
      <c r="I48" s="19"/>
    </row>
    <row r="49" spans="2:9" x14ac:dyDescent="0.25">
      <c r="B49" s="19"/>
      <c r="C49" s="74">
        <v>44</v>
      </c>
      <c r="D49" s="75">
        <f t="shared" si="2"/>
        <v>1.5183377089305275E-10</v>
      </c>
      <c r="E49" s="75">
        <f>D49*'0 - Informações do Contrato'!$D$30</f>
        <v>6.1858957715640134E-13</v>
      </c>
      <c r="F49" s="75">
        <f t="shared" si="0"/>
        <v>1.5245236047020916E-10</v>
      </c>
      <c r="G49" s="75">
        <f>IF((F49&lt;0.00001),0,(-'0 - Informações do Contrato'!$D$28))</f>
        <v>0</v>
      </c>
      <c r="H49" s="82">
        <f t="shared" si="1"/>
        <v>1.5245236047020916E-10</v>
      </c>
      <c r="I49" s="19"/>
    </row>
    <row r="50" spans="2:9" x14ac:dyDescent="0.25">
      <c r="B50" s="19"/>
      <c r="C50" s="74">
        <v>45</v>
      </c>
      <c r="D50" s="75">
        <f t="shared" si="2"/>
        <v>1.5245236047020916E-10</v>
      </c>
      <c r="E50" s="75">
        <f>D50*'0 - Informações do Contrato'!$D$30</f>
        <v>6.2110978766501117E-13</v>
      </c>
      <c r="F50" s="75">
        <f t="shared" si="0"/>
        <v>1.5307347025787417E-10</v>
      </c>
      <c r="G50" s="75">
        <f>IF((F50&lt;0.00001),0,(-'0 - Informações do Contrato'!$D$28))</f>
        <v>0</v>
      </c>
      <c r="H50" s="82">
        <f t="shared" si="1"/>
        <v>1.5307347025787417E-10</v>
      </c>
      <c r="I50" s="19"/>
    </row>
    <row r="51" spans="2:9" x14ac:dyDescent="0.25">
      <c r="B51" s="19"/>
      <c r="C51" s="74">
        <v>46</v>
      </c>
      <c r="D51" s="75">
        <f t="shared" si="2"/>
        <v>1.5307347025787417E-10</v>
      </c>
      <c r="E51" s="75">
        <f>D51*'0 - Informações do Contrato'!$D$30</f>
        <v>6.2364026582319398E-13</v>
      </c>
      <c r="F51" s="75">
        <f t="shared" si="0"/>
        <v>1.5369711052369737E-10</v>
      </c>
      <c r="G51" s="75">
        <f>IF((F51&lt;0.00001),0,(-'0 - Informações do Contrato'!$D$28))</f>
        <v>0</v>
      </c>
      <c r="H51" s="82">
        <f t="shared" si="1"/>
        <v>1.5369711052369737E-10</v>
      </c>
      <c r="I51" s="19"/>
    </row>
    <row r="52" spans="2:9" x14ac:dyDescent="0.25">
      <c r="B52" s="19"/>
      <c r="C52" s="74">
        <v>47</v>
      </c>
      <c r="D52" s="75">
        <f t="shared" si="2"/>
        <v>1.5369711052369737E-10</v>
      </c>
      <c r="E52" s="75">
        <f>D52*'0 - Informações do Contrato'!$D$30</f>
        <v>6.2618105346262506E-13</v>
      </c>
      <c r="F52" s="75">
        <f t="shared" si="0"/>
        <v>1.5432329157716001E-10</v>
      </c>
      <c r="G52" s="75">
        <f>IF((F52&lt;0.00001),0,(-'0 - Informações do Contrato'!$D$28))</f>
        <v>0</v>
      </c>
      <c r="H52" s="82">
        <f t="shared" si="1"/>
        <v>1.5432329157716001E-10</v>
      </c>
      <c r="I52" s="19"/>
    </row>
    <row r="53" spans="2:9" x14ac:dyDescent="0.25">
      <c r="B53" s="19"/>
      <c r="C53" s="74">
        <v>48</v>
      </c>
      <c r="D53" s="75">
        <f t="shared" si="2"/>
        <v>1.5432329157716001E-10</v>
      </c>
      <c r="E53" s="75">
        <f>D53*'0 - Informações do Contrato'!$D$30</f>
        <v>6.2873219258540719E-13</v>
      </c>
      <c r="F53" s="75">
        <f t="shared" si="0"/>
        <v>1.5495202376974541E-10</v>
      </c>
      <c r="G53" s="75">
        <f>IF((F53&lt;0.00001),0,(-'0 - Informações do Contrato'!$D$28))</f>
        <v>0</v>
      </c>
      <c r="H53" s="82">
        <f t="shared" si="1"/>
        <v>1.5495202376974541E-10</v>
      </c>
      <c r="I53" s="19"/>
    </row>
    <row r="54" spans="2:9" x14ac:dyDescent="0.25">
      <c r="B54" s="19"/>
      <c r="C54" s="74">
        <v>49</v>
      </c>
      <c r="D54" s="75">
        <f t="shared" si="2"/>
        <v>1.5495202376974541E-10</v>
      </c>
      <c r="E54" s="75">
        <f>D54*'0 - Informações do Contrato'!$D$30</f>
        <v>6.312937253647648E-13</v>
      </c>
      <c r="F54" s="75">
        <f t="shared" si="0"/>
        <v>1.5558331749511016E-10</v>
      </c>
      <c r="G54" s="75">
        <f>IF((F54&lt;0.00001),0,(-'0 - Informações do Contrato'!$D$28))</f>
        <v>0</v>
      </c>
      <c r="H54" s="82">
        <f t="shared" si="1"/>
        <v>1.5558331749511016E-10</v>
      </c>
      <c r="I54" s="19"/>
    </row>
    <row r="55" spans="2:9" x14ac:dyDescent="0.25">
      <c r="B55" s="19"/>
      <c r="C55" s="74">
        <v>50</v>
      </c>
      <c r="D55" s="75">
        <f t="shared" si="2"/>
        <v>1.5558331749511016E-10</v>
      </c>
      <c r="E55" s="75">
        <f>D55*'0 - Informações do Contrato'!$D$30</f>
        <v>6.3386569414574124E-13</v>
      </c>
      <c r="F55" s="75">
        <f t="shared" si="0"/>
        <v>1.5621718318925591E-10</v>
      </c>
      <c r="G55" s="75">
        <f>IF((F55&lt;0.00001),0,(-'0 - Informações do Contrato'!$D$28))</f>
        <v>0</v>
      </c>
      <c r="H55" s="82">
        <f t="shared" si="1"/>
        <v>1.5621718318925591E-10</v>
      </c>
      <c r="I55" s="19"/>
    </row>
    <row r="56" spans="2:9" x14ac:dyDescent="0.25">
      <c r="B56" s="19"/>
      <c r="C56" s="74">
        <v>51</v>
      </c>
      <c r="D56" s="75">
        <f t="shared" si="2"/>
        <v>1.5621718318925591E-10</v>
      </c>
      <c r="E56" s="75">
        <f>D56*'0 - Informações do Contrato'!$D$30</f>
        <v>6.3644814144589923E-13</v>
      </c>
      <c r="F56" s="75">
        <f t="shared" si="0"/>
        <v>1.5685363133070181E-10</v>
      </c>
      <c r="G56" s="75">
        <f>IF((F56&lt;0.00001),0,(-'0 - Informações do Contrato'!$D$28))</f>
        <v>0</v>
      </c>
      <c r="H56" s="82">
        <f t="shared" si="1"/>
        <v>1.5685363133070181E-10</v>
      </c>
      <c r="I56" s="19"/>
    </row>
    <row r="57" spans="2:9" x14ac:dyDescent="0.25">
      <c r="B57" s="19"/>
      <c r="C57" s="74">
        <v>52</v>
      </c>
      <c r="D57" s="75">
        <f t="shared" si="2"/>
        <v>1.5685363133070181E-10</v>
      </c>
      <c r="E57" s="75">
        <f>D57*'0 - Informações do Contrato'!$D$30</f>
        <v>6.390411099560228E-13</v>
      </c>
      <c r="F57" s="75">
        <f t="shared" si="0"/>
        <v>1.5749267244065784E-10</v>
      </c>
      <c r="G57" s="75">
        <f>IF((F57&lt;0.00001),0,(-'0 - Informações do Contrato'!$D$28))</f>
        <v>0</v>
      </c>
      <c r="H57" s="82">
        <f t="shared" si="1"/>
        <v>1.5749267244065784E-10</v>
      </c>
      <c r="I57" s="19"/>
    </row>
    <row r="58" spans="2:9" x14ac:dyDescent="0.25">
      <c r="B58" s="19"/>
      <c r="C58" s="74">
        <v>53</v>
      </c>
      <c r="D58" s="75">
        <f t="shared" si="2"/>
        <v>1.5749267244065784E-10</v>
      </c>
      <c r="E58" s="75">
        <f>D58*'0 - Informações do Contrato'!$D$30</f>
        <v>6.4164464254082364E-13</v>
      </c>
      <c r="F58" s="75">
        <f t="shared" si="0"/>
        <v>1.5813431708319866E-10</v>
      </c>
      <c r="G58" s="75">
        <f>IF((F58&lt;0.00001),0,(-'0 - Informações do Contrato'!$D$28))</f>
        <v>0</v>
      </c>
      <c r="H58" s="82">
        <f t="shared" si="1"/>
        <v>1.5813431708319866E-10</v>
      </c>
      <c r="I58" s="19"/>
    </row>
    <row r="59" spans="2:9" x14ac:dyDescent="0.25">
      <c r="B59" s="19"/>
      <c r="C59" s="74">
        <v>54</v>
      </c>
      <c r="D59" s="75">
        <f t="shared" si="2"/>
        <v>1.5813431708319866E-10</v>
      </c>
      <c r="E59" s="75">
        <f>D59*'0 - Informações do Contrato'!$D$30</f>
        <v>6.4425878223964974E-13</v>
      </c>
      <c r="F59" s="75">
        <f t="shared" si="0"/>
        <v>1.5877857586543831E-10</v>
      </c>
      <c r="G59" s="75">
        <f>IF((F59&lt;0.00001),0,(-'0 - Informações do Contrato'!$D$28))</f>
        <v>0</v>
      </c>
      <c r="H59" s="82">
        <f t="shared" si="1"/>
        <v>1.5877857586543831E-10</v>
      </c>
      <c r="I59" s="19"/>
    </row>
    <row r="60" spans="2:9" x14ac:dyDescent="0.25">
      <c r="B60" s="19"/>
      <c r="C60" s="74">
        <v>55</v>
      </c>
      <c r="D60" s="75">
        <f t="shared" si="2"/>
        <v>1.5877857586543831E-10</v>
      </c>
      <c r="E60" s="75">
        <f>D60*'0 - Informações do Contrato'!$D$30</f>
        <v>6.4688357226719671E-13</v>
      </c>
      <c r="F60" s="75">
        <f t="shared" si="0"/>
        <v>1.5942545943770552E-10</v>
      </c>
      <c r="G60" s="75">
        <f>IF((F60&lt;0.00001),0,(-'0 - Informações do Contrato'!$D$28))</f>
        <v>0</v>
      </c>
      <c r="H60" s="82">
        <f t="shared" si="1"/>
        <v>1.5942545943770552E-10</v>
      </c>
      <c r="I60" s="19"/>
    </row>
    <row r="61" spans="2:9" x14ac:dyDescent="0.25">
      <c r="B61" s="19"/>
      <c r="C61" s="74">
        <v>56</v>
      </c>
      <c r="D61" s="75">
        <f t="shared" si="2"/>
        <v>1.5942545943770552E-10</v>
      </c>
      <c r="E61" s="75">
        <f>D61*'0 - Informações do Contrato'!$D$30</f>
        <v>6.4951905601422192E-13</v>
      </c>
      <c r="F61" s="75">
        <f t="shared" si="0"/>
        <v>1.6007497849371975E-10</v>
      </c>
      <c r="G61" s="75">
        <f>IF((F61&lt;0.00001),0,(-'0 - Informações do Contrato'!$D$28))</f>
        <v>0</v>
      </c>
      <c r="H61" s="82">
        <f t="shared" si="1"/>
        <v>1.6007497849371975E-10</v>
      </c>
      <c r="I61" s="19"/>
    </row>
    <row r="62" spans="2:9" x14ac:dyDescent="0.25">
      <c r="B62" s="19"/>
      <c r="C62" s="74">
        <v>57</v>
      </c>
      <c r="D62" s="75">
        <f t="shared" si="2"/>
        <v>1.6007497849371975E-10</v>
      </c>
      <c r="E62" s="75">
        <f>D62*'0 - Informações do Contrato'!$D$30</f>
        <v>6.5216527704826231E-13</v>
      </c>
      <c r="F62" s="75">
        <f t="shared" si="0"/>
        <v>1.6072714377076801E-10</v>
      </c>
      <c r="G62" s="75">
        <f>IF((F62&lt;0.00001),0,(-'0 - Informações do Contrato'!$D$28))</f>
        <v>0</v>
      </c>
      <c r="H62" s="82">
        <f t="shared" si="1"/>
        <v>1.6072714377076801E-10</v>
      </c>
      <c r="I62" s="19"/>
    </row>
    <row r="63" spans="2:9" x14ac:dyDescent="0.25">
      <c r="B63" s="19"/>
      <c r="C63" s="74">
        <v>58</v>
      </c>
      <c r="D63" s="75">
        <f t="shared" si="2"/>
        <v>1.6072714377076801E-10</v>
      </c>
      <c r="E63" s="75">
        <f>D63*'0 - Informações do Contrato'!$D$30</f>
        <v>6.5482227911435429E-13</v>
      </c>
      <c r="F63" s="75">
        <f t="shared" si="0"/>
        <v>1.6138196604988238E-10</v>
      </c>
      <c r="G63" s="75">
        <f>IF((F63&lt;0.00001),0,(-'0 - Informações do Contrato'!$D$28))</f>
        <v>0</v>
      </c>
      <c r="H63" s="82">
        <f t="shared" si="1"/>
        <v>1.6138196604988238E-10</v>
      </c>
      <c r="I63" s="19"/>
    </row>
    <row r="64" spans="2:9" x14ac:dyDescent="0.25">
      <c r="B64" s="19"/>
      <c r="C64" s="74">
        <v>59</v>
      </c>
      <c r="D64" s="75">
        <f t="shared" si="2"/>
        <v>1.6138196604988238E-10</v>
      </c>
      <c r="E64" s="75">
        <f>D64*'0 - Informações do Contrato'!$D$30</f>
        <v>6.5749010613575691E-13</v>
      </c>
      <c r="F64" s="75">
        <f t="shared" si="0"/>
        <v>1.6203945615601814E-10</v>
      </c>
      <c r="G64" s="75">
        <f>IF((F64&lt;0.00001),0,(-'0 - Informações do Contrato'!$D$28))</f>
        <v>0</v>
      </c>
      <c r="H64" s="82">
        <f t="shared" si="1"/>
        <v>1.6203945615601814E-10</v>
      </c>
      <c r="I64" s="19"/>
    </row>
    <row r="65" spans="2:9" x14ac:dyDescent="0.25">
      <c r="B65" s="19"/>
      <c r="C65" s="74">
        <v>60</v>
      </c>
      <c r="D65" s="75">
        <f t="shared" si="2"/>
        <v>1.6203945615601814E-10</v>
      </c>
      <c r="E65" s="75">
        <f>D65*'0 - Informações do Contrato'!$D$30</f>
        <v>6.6016880221467806E-13</v>
      </c>
      <c r="F65" s="75">
        <f t="shared" si="0"/>
        <v>1.6269962495823281E-10</v>
      </c>
      <c r="G65" s="75">
        <f>IF((F65&lt;0.00001),0,(-'0 - Informações do Contrato'!$D$28))</f>
        <v>0</v>
      </c>
      <c r="H65" s="82">
        <f t="shared" si="1"/>
        <v>1.6269962495823281E-10</v>
      </c>
      <c r="I65" s="19"/>
    </row>
    <row r="66" spans="2:9" x14ac:dyDescent="0.25">
      <c r="B66" s="19"/>
      <c r="C66" s="74">
        <v>61</v>
      </c>
      <c r="D66" s="75">
        <f t="shared" si="2"/>
        <v>1.6269962495823281E-10</v>
      </c>
      <c r="E66" s="75">
        <f>D66*'0 - Informações do Contrato'!$D$30</f>
        <v>6.628584116330035E-13</v>
      </c>
      <c r="F66" s="75">
        <f t="shared" si="0"/>
        <v>1.6336248336986581E-10</v>
      </c>
      <c r="G66" s="75">
        <f>IF((F66&lt;0.00001),0,(-'0 - Informações do Contrato'!$D$28))</f>
        <v>0</v>
      </c>
      <c r="H66" s="82">
        <f t="shared" si="1"/>
        <v>1.6336248336986581E-10</v>
      </c>
      <c r="I66" s="19"/>
    </row>
    <row r="67" spans="2:9" x14ac:dyDescent="0.25">
      <c r="B67" s="19"/>
      <c r="C67" s="74">
        <v>62</v>
      </c>
      <c r="D67" s="75">
        <f t="shared" si="2"/>
        <v>1.6336248336986581E-10</v>
      </c>
      <c r="E67" s="75">
        <f>D67*'0 - Informações do Contrato'!$D$30</f>
        <v>6.6555897885302886E-13</v>
      </c>
      <c r="F67" s="75">
        <f t="shared" si="0"/>
        <v>1.6402804234871884E-10</v>
      </c>
      <c r="G67" s="75">
        <f>IF((F67&lt;0.00001),0,(-'0 - Informações do Contrato'!$D$28))</f>
        <v>0</v>
      </c>
      <c r="H67" s="82">
        <f t="shared" si="1"/>
        <v>1.6402804234871884E-10</v>
      </c>
      <c r="I67" s="19"/>
    </row>
    <row r="68" spans="2:9" x14ac:dyDescent="0.25">
      <c r="B68" s="19"/>
      <c r="C68" s="74">
        <v>63</v>
      </c>
      <c r="D68" s="75">
        <f t="shared" si="2"/>
        <v>1.6402804234871884E-10</v>
      </c>
      <c r="E68" s="75">
        <f>D68*'0 - Informações do Contrato'!$D$30</f>
        <v>6.6827054851819474E-13</v>
      </c>
      <c r="F68" s="75">
        <f t="shared" si="0"/>
        <v>1.6469631289723705E-10</v>
      </c>
      <c r="G68" s="75">
        <f>IF((F68&lt;0.00001),0,(-'0 - Informações do Contrato'!$D$28))</f>
        <v>0</v>
      </c>
      <c r="H68" s="82">
        <f t="shared" si="1"/>
        <v>1.6469631289723705E-10</v>
      </c>
      <c r="I68" s="19"/>
    </row>
    <row r="69" spans="2:9" x14ac:dyDescent="0.25">
      <c r="B69" s="19"/>
      <c r="C69" s="74">
        <v>64</v>
      </c>
      <c r="D69" s="75">
        <f t="shared" si="2"/>
        <v>1.6469631289723705E-10</v>
      </c>
      <c r="E69" s="75">
        <f>D69*'0 - Informações do Contrato'!$D$30</f>
        <v>6.7099316545382457E-13</v>
      </c>
      <c r="F69" s="75">
        <f t="shared" si="0"/>
        <v>1.6536730606269088E-10</v>
      </c>
      <c r="G69" s="75">
        <f>IF((F69&lt;0.00001),0,(-'0 - Informações do Contrato'!$D$28))</f>
        <v>0</v>
      </c>
      <c r="H69" s="82">
        <f t="shared" si="1"/>
        <v>1.6536730606269088E-10</v>
      </c>
      <c r="I69" s="19"/>
    </row>
    <row r="70" spans="2:9" x14ac:dyDescent="0.25">
      <c r="B70" s="19"/>
      <c r="C70" s="74">
        <v>65</v>
      </c>
      <c r="D70" s="75">
        <f t="shared" si="2"/>
        <v>1.6536730606269088E-10</v>
      </c>
      <c r="E70" s="75">
        <f>D70*'0 - Informações do Contrato'!$D$30</f>
        <v>6.7372687466786549E-13</v>
      </c>
      <c r="F70" s="75">
        <f t="shared" ref="F70:F133" si="3">D70+E70</f>
        <v>1.6604103293735875E-10</v>
      </c>
      <c r="G70" s="75">
        <f>IF((F70&lt;0.00001),0,(-'0 - Informações do Contrato'!$D$28))</f>
        <v>0</v>
      </c>
      <c r="H70" s="82">
        <f t="shared" ref="H70:H133" si="4">IF((F70+G70)&lt;0,0,(F70+G70))</f>
        <v>1.6604103293735875E-10</v>
      </c>
      <c r="I70" s="19"/>
    </row>
    <row r="71" spans="2:9" x14ac:dyDescent="0.25">
      <c r="B71" s="19"/>
      <c r="C71" s="74">
        <v>66</v>
      </c>
      <c r="D71" s="75">
        <f t="shared" ref="D71:D134" si="5">H70</f>
        <v>1.6604103293735875E-10</v>
      </c>
      <c r="E71" s="75">
        <f>D71*'0 - Informações do Contrato'!$D$30</f>
        <v>6.764717213516329E-13</v>
      </c>
      <c r="F71" s="75">
        <f t="shared" si="3"/>
        <v>1.6671750465871039E-10</v>
      </c>
      <c r="G71" s="75">
        <f>IF((F71&lt;0.00001),0,(-'0 - Informações do Contrato'!$D$28))</f>
        <v>0</v>
      </c>
      <c r="H71" s="82">
        <f t="shared" si="4"/>
        <v>1.6671750465871039E-10</v>
      </c>
      <c r="I71" s="19"/>
    </row>
    <row r="72" spans="2:9" x14ac:dyDescent="0.25">
      <c r="B72" s="19"/>
      <c r="C72" s="74">
        <v>67</v>
      </c>
      <c r="D72" s="75">
        <f t="shared" si="5"/>
        <v>1.6671750465871039E-10</v>
      </c>
      <c r="E72" s="75">
        <f>D72*'0 - Informações do Contrato'!$D$30</f>
        <v>6.7922775088055723E-13</v>
      </c>
      <c r="F72" s="75">
        <f t="shared" si="3"/>
        <v>1.6739673240959095E-10</v>
      </c>
      <c r="G72" s="75">
        <f>IF((F72&lt;0.00001),0,(-'0 - Informações do Contrato'!$D$28))</f>
        <v>0</v>
      </c>
      <c r="H72" s="82">
        <f t="shared" si="4"/>
        <v>1.6739673240959095E-10</v>
      </c>
      <c r="I72" s="19"/>
    </row>
    <row r="73" spans="2:9" x14ac:dyDescent="0.25">
      <c r="B73" s="19"/>
      <c r="C73" s="74">
        <v>68</v>
      </c>
      <c r="D73" s="75">
        <f t="shared" si="5"/>
        <v>1.6739673240959095E-10</v>
      </c>
      <c r="E73" s="75">
        <f>D73*'0 - Informações do Contrato'!$D$30</f>
        <v>6.8199500881493367E-13</v>
      </c>
      <c r="F73" s="75">
        <f t="shared" si="3"/>
        <v>1.6807872741840589E-10</v>
      </c>
      <c r="G73" s="75">
        <f>IF((F73&lt;0.00001),0,(-'0 - Informações do Contrato'!$D$28))</f>
        <v>0</v>
      </c>
      <c r="H73" s="82">
        <f t="shared" si="4"/>
        <v>1.6807872741840589E-10</v>
      </c>
      <c r="I73" s="19"/>
    </row>
    <row r="74" spans="2:9" x14ac:dyDescent="0.25">
      <c r="B74" s="19"/>
      <c r="C74" s="74">
        <v>69</v>
      </c>
      <c r="D74" s="75">
        <f t="shared" si="5"/>
        <v>1.6807872741840589E-10</v>
      </c>
      <c r="E74" s="75">
        <f>D74*'0 - Informações do Contrato'!$D$30</f>
        <v>6.8477354090067606E-13</v>
      </c>
      <c r="F74" s="75">
        <f t="shared" si="3"/>
        <v>1.6876350095930656E-10</v>
      </c>
      <c r="G74" s="75">
        <f>IF((F74&lt;0.00001),0,(-'0 - Informações do Contrato'!$D$28))</f>
        <v>0</v>
      </c>
      <c r="H74" s="82">
        <f t="shared" si="4"/>
        <v>1.6876350095930656E-10</v>
      </c>
      <c r="I74" s="19"/>
    </row>
    <row r="75" spans="2:9" x14ac:dyDescent="0.25">
      <c r="B75" s="19"/>
      <c r="C75" s="74">
        <v>70</v>
      </c>
      <c r="D75" s="75">
        <f t="shared" si="5"/>
        <v>1.6876350095930656E-10</v>
      </c>
      <c r="E75" s="75">
        <f>D75*'0 - Informações do Contrato'!$D$30</f>
        <v>6.8756339307007257E-13</v>
      </c>
      <c r="F75" s="75">
        <f t="shared" si="3"/>
        <v>1.6945106435237663E-10</v>
      </c>
      <c r="G75" s="75">
        <f>IF((F75&lt;0.00001),0,(-'0 - Informações do Contrato'!$D$28))</f>
        <v>0</v>
      </c>
      <c r="H75" s="82">
        <f t="shared" si="4"/>
        <v>1.6945106435237663E-10</v>
      </c>
      <c r="I75" s="19"/>
    </row>
    <row r="76" spans="2:9" x14ac:dyDescent="0.25">
      <c r="B76" s="19"/>
      <c r="C76" s="74">
        <v>71</v>
      </c>
      <c r="D76" s="75">
        <f t="shared" si="5"/>
        <v>1.6945106435237663E-10</v>
      </c>
      <c r="E76" s="75">
        <f>D76*'0 - Informações do Contrato'!$D$30</f>
        <v>6.9036461144254535E-13</v>
      </c>
      <c r="F76" s="75">
        <f t="shared" si="3"/>
        <v>1.7014142896381918E-10</v>
      </c>
      <c r="G76" s="75">
        <f>IF((F76&lt;0.00001),0,(-'0 - Informações do Contrato'!$D$28))</f>
        <v>0</v>
      </c>
      <c r="H76" s="82">
        <f t="shared" si="4"/>
        <v>1.7014142896381918E-10</v>
      </c>
      <c r="I76" s="19"/>
    </row>
    <row r="77" spans="2:9" x14ac:dyDescent="0.25">
      <c r="B77" s="19"/>
      <c r="C77" s="74">
        <v>72</v>
      </c>
      <c r="D77" s="75">
        <f t="shared" si="5"/>
        <v>1.7014142896381918E-10</v>
      </c>
      <c r="E77" s="75">
        <f>D77*'0 - Informações do Contrato'!$D$30</f>
        <v>6.9317724232541253E-13</v>
      </c>
      <c r="F77" s="75">
        <f t="shared" si="3"/>
        <v>1.708346062061446E-10</v>
      </c>
      <c r="G77" s="75">
        <f>IF((F77&lt;0.00001),0,(-'0 - Informações do Contrato'!$D$28))</f>
        <v>0</v>
      </c>
      <c r="H77" s="82">
        <f t="shared" si="4"/>
        <v>1.708346062061446E-10</v>
      </c>
      <c r="I77" s="19"/>
    </row>
    <row r="78" spans="2:9" x14ac:dyDescent="0.25">
      <c r="B78" s="19"/>
      <c r="C78" s="74">
        <v>73</v>
      </c>
      <c r="D78" s="75">
        <f t="shared" si="5"/>
        <v>1.708346062061446E-10</v>
      </c>
      <c r="E78" s="75">
        <f>D78*'0 - Informações do Contrato'!$D$30</f>
        <v>6.9600133221465438E-13</v>
      </c>
      <c r="F78" s="75">
        <f t="shared" si="3"/>
        <v>1.7153060753835925E-10</v>
      </c>
      <c r="G78" s="75">
        <f>IF((F78&lt;0.00001),0,(-'0 - Informações do Contrato'!$D$28))</f>
        <v>0</v>
      </c>
      <c r="H78" s="82">
        <f t="shared" si="4"/>
        <v>1.7153060753835925E-10</v>
      </c>
      <c r="I78" s="19"/>
    </row>
    <row r="79" spans="2:9" x14ac:dyDescent="0.25">
      <c r="B79" s="19"/>
      <c r="C79" s="74">
        <v>74</v>
      </c>
      <c r="D79" s="75">
        <f t="shared" si="5"/>
        <v>1.7153060753835925E-10</v>
      </c>
      <c r="E79" s="75">
        <f>D79*'0 - Informações do Contrato'!$D$30</f>
        <v>6.9883692779568096E-13</v>
      </c>
      <c r="F79" s="75">
        <f t="shared" si="3"/>
        <v>1.7222944446615494E-10</v>
      </c>
      <c r="G79" s="75">
        <f>IF((F79&lt;0.00001),0,(-'0 - Informações do Contrato'!$D$28))</f>
        <v>0</v>
      </c>
      <c r="H79" s="82">
        <f t="shared" si="4"/>
        <v>1.7222944446615494E-10</v>
      </c>
      <c r="I79" s="19"/>
    </row>
    <row r="80" spans="2:9" x14ac:dyDescent="0.25">
      <c r="B80" s="19"/>
      <c r="C80" s="74">
        <v>75</v>
      </c>
      <c r="D80" s="75">
        <f t="shared" si="5"/>
        <v>1.7222944446615494E-10</v>
      </c>
      <c r="E80" s="75">
        <f>D80*'0 - Informações do Contrato'!$D$30</f>
        <v>7.0168407594410512E-13</v>
      </c>
      <c r="F80" s="75">
        <f t="shared" si="3"/>
        <v>1.7293112854209904E-10</v>
      </c>
      <c r="G80" s="75">
        <f>IF((F80&lt;0.00001),0,(-'0 - Informações do Contrato'!$D$28))</f>
        <v>0</v>
      </c>
      <c r="H80" s="82">
        <f t="shared" si="4"/>
        <v>1.7293112854209904E-10</v>
      </c>
      <c r="I80" s="19"/>
    </row>
    <row r="81" spans="2:9" x14ac:dyDescent="0.25">
      <c r="B81" s="19"/>
      <c r="C81" s="74">
        <v>76</v>
      </c>
      <c r="D81" s="75">
        <f t="shared" si="5"/>
        <v>1.7293112854209904E-10</v>
      </c>
      <c r="E81" s="75">
        <f>D81*'0 - Informações do Contrato'!$D$30</f>
        <v>7.0454282372651633E-13</v>
      </c>
      <c r="F81" s="75">
        <f t="shared" si="3"/>
        <v>1.7363567136582556E-10</v>
      </c>
      <c r="G81" s="75">
        <f>IF((F81&lt;0.00001),0,(-'0 - Informações do Contrato'!$D$28))</f>
        <v>0</v>
      </c>
      <c r="H81" s="82">
        <f t="shared" si="4"/>
        <v>1.7363567136582556E-10</v>
      </c>
      <c r="I81" s="19"/>
    </row>
    <row r="82" spans="2:9" x14ac:dyDescent="0.25">
      <c r="B82" s="19"/>
      <c r="C82" s="74">
        <v>77</v>
      </c>
      <c r="D82" s="75">
        <f t="shared" si="5"/>
        <v>1.7363567136582556E-10</v>
      </c>
      <c r="E82" s="75">
        <f>D82*'0 - Informações do Contrato'!$D$30</f>
        <v>7.0741321840125931E-13</v>
      </c>
      <c r="F82" s="75">
        <f t="shared" si="3"/>
        <v>1.7434308458422682E-10</v>
      </c>
      <c r="G82" s="75">
        <f>IF((F82&lt;0.00001),0,(-'0 - Informações do Contrato'!$D$28))</f>
        <v>0</v>
      </c>
      <c r="H82" s="82">
        <f t="shared" si="4"/>
        <v>1.7434308458422682E-10</v>
      </c>
      <c r="I82" s="19"/>
    </row>
    <row r="83" spans="2:9" x14ac:dyDescent="0.25">
      <c r="B83" s="19"/>
      <c r="C83" s="74">
        <v>78</v>
      </c>
      <c r="D83" s="75">
        <f t="shared" si="5"/>
        <v>1.7434308458422682E-10</v>
      </c>
      <c r="E83" s="75">
        <f>D83*'0 - Informações do Contrato'!$D$30</f>
        <v>7.1029530741921508E-13</v>
      </c>
      <c r="F83" s="75">
        <f t="shared" si="3"/>
        <v>1.7505337989164603E-10</v>
      </c>
      <c r="G83" s="75">
        <f>IF((F83&lt;0.00001),0,(-'0 - Informações do Contrato'!$D$28))</f>
        <v>0</v>
      </c>
      <c r="H83" s="82">
        <f t="shared" si="4"/>
        <v>1.7505337989164603E-10</v>
      </c>
      <c r="I83" s="19"/>
    </row>
    <row r="84" spans="2:9" x14ac:dyDescent="0.25">
      <c r="B84" s="19"/>
      <c r="C84" s="74">
        <v>79</v>
      </c>
      <c r="D84" s="75">
        <f t="shared" si="5"/>
        <v>1.7505337989164603E-10</v>
      </c>
      <c r="E84" s="75">
        <f>D84*'0 - Informações do Contrato'!$D$30</f>
        <v>7.1318913842458549E-13</v>
      </c>
      <c r="F84" s="75">
        <f t="shared" si="3"/>
        <v>1.7576656903007061E-10</v>
      </c>
      <c r="G84" s="75">
        <f>IF((F84&lt;0.00001),0,(-'0 - Informações do Contrato'!$D$28))</f>
        <v>0</v>
      </c>
      <c r="H84" s="82">
        <f t="shared" si="4"/>
        <v>1.7576656903007061E-10</v>
      </c>
      <c r="I84" s="19"/>
    </row>
    <row r="85" spans="2:9" x14ac:dyDescent="0.25">
      <c r="B85" s="19"/>
      <c r="C85" s="74">
        <v>80</v>
      </c>
      <c r="D85" s="75">
        <f t="shared" si="5"/>
        <v>1.7576656903007061E-10</v>
      </c>
      <c r="E85" s="75">
        <f>D85*'0 - Informações do Contrato'!$D$30</f>
        <v>7.1609475925568076E-13</v>
      </c>
      <c r="F85" s="75">
        <f t="shared" si="3"/>
        <v>1.7648266378932628E-10</v>
      </c>
      <c r="G85" s="75">
        <f>IF((F85&lt;0.00001),0,(-'0 - Informações do Contrato'!$D$28))</f>
        <v>0</v>
      </c>
      <c r="H85" s="82">
        <f t="shared" si="4"/>
        <v>1.7648266378932628E-10</v>
      </c>
      <c r="I85" s="19"/>
    </row>
    <row r="86" spans="2:9" x14ac:dyDescent="0.25">
      <c r="B86" s="19"/>
      <c r="C86" s="74">
        <v>81</v>
      </c>
      <c r="D86" s="75">
        <f t="shared" si="5"/>
        <v>1.7648266378932628E-10</v>
      </c>
      <c r="E86" s="75">
        <f>D86*'0 - Informações do Contrato'!$D$30</f>
        <v>7.1901221794571029E-13</v>
      </c>
      <c r="F86" s="75">
        <f t="shared" si="3"/>
        <v>1.7720167600727198E-10</v>
      </c>
      <c r="G86" s="75">
        <f>IF((F86&lt;0.00001),0,(-'0 - Informações do Contrato'!$D$28))</f>
        <v>0</v>
      </c>
      <c r="H86" s="82">
        <f t="shared" si="4"/>
        <v>1.7720167600727198E-10</v>
      </c>
      <c r="I86" s="19"/>
    </row>
    <row r="87" spans="2:9" x14ac:dyDescent="0.25">
      <c r="B87" s="19"/>
      <c r="C87" s="74">
        <v>82</v>
      </c>
      <c r="D87" s="75">
        <f t="shared" si="5"/>
        <v>1.7720167600727198E-10</v>
      </c>
      <c r="E87" s="75">
        <f>D87*'0 - Informações do Contrato'!$D$30</f>
        <v>7.219415627235766E-13</v>
      </c>
      <c r="F87" s="75">
        <f t="shared" si="3"/>
        <v>1.7792361756999556E-10</v>
      </c>
      <c r="G87" s="75">
        <f>IF((F87&lt;0.00001),0,(-'0 - Informações do Contrato'!$D$28))</f>
        <v>0</v>
      </c>
      <c r="H87" s="82">
        <f t="shared" si="4"/>
        <v>1.7792361756999556E-10</v>
      </c>
      <c r="I87" s="19"/>
    </row>
    <row r="88" spans="2:9" x14ac:dyDescent="0.25">
      <c r="B88" s="19"/>
      <c r="C88" s="74">
        <v>83</v>
      </c>
      <c r="D88" s="75">
        <f t="shared" si="5"/>
        <v>1.7792361756999556E-10</v>
      </c>
      <c r="E88" s="75">
        <f>D88*'0 - Informações do Contrato'!$D$30</f>
        <v>7.2488284201467298E-13</v>
      </c>
      <c r="F88" s="75">
        <f t="shared" si="3"/>
        <v>1.7864850041201022E-10</v>
      </c>
      <c r="G88" s="75">
        <f>IF((F88&lt;0.00001),0,(-'0 - Informações do Contrato'!$D$28))</f>
        <v>0</v>
      </c>
      <c r="H88" s="82">
        <f t="shared" si="4"/>
        <v>1.7864850041201022E-10</v>
      </c>
      <c r="I88" s="19"/>
    </row>
    <row r="89" spans="2:9" x14ac:dyDescent="0.25">
      <c r="B89" s="19"/>
      <c r="C89" s="74">
        <v>84</v>
      </c>
      <c r="D89" s="75">
        <f t="shared" si="5"/>
        <v>1.7864850041201022E-10</v>
      </c>
      <c r="E89" s="75">
        <f>D89*'0 - Informações do Contrato'!$D$30</f>
        <v>7.2783610444168355E-13</v>
      </c>
      <c r="F89" s="75">
        <f t="shared" si="3"/>
        <v>1.7937633651645191E-10</v>
      </c>
      <c r="G89" s="75">
        <f>IF((F89&lt;0.00001),0,(-'0 - Informações do Contrato'!$D$28))</f>
        <v>0</v>
      </c>
      <c r="H89" s="82">
        <f t="shared" si="4"/>
        <v>1.7937633651645191E-10</v>
      </c>
      <c r="I89" s="19"/>
    </row>
    <row r="90" spans="2:9" x14ac:dyDescent="0.25">
      <c r="B90" s="19"/>
      <c r="C90" s="74">
        <v>85</v>
      </c>
      <c r="D90" s="75">
        <f t="shared" si="5"/>
        <v>1.7937633651645191E-10</v>
      </c>
      <c r="E90" s="75">
        <f>D90*'0 - Informações do Contrato'!$D$30</f>
        <v>7.3080139882538735E-13</v>
      </c>
      <c r="F90" s="75">
        <f t="shared" si="3"/>
        <v>1.8010713791527729E-10</v>
      </c>
      <c r="G90" s="75">
        <f>IF((F90&lt;0.00001),0,(-'0 - Informações do Contrato'!$D$28))</f>
        <v>0</v>
      </c>
      <c r="H90" s="82">
        <f t="shared" si="4"/>
        <v>1.8010713791527729E-10</v>
      </c>
      <c r="I90" s="19"/>
    </row>
    <row r="91" spans="2:9" x14ac:dyDescent="0.25">
      <c r="B91" s="19"/>
      <c r="C91" s="74">
        <v>86</v>
      </c>
      <c r="D91" s="75">
        <f t="shared" si="5"/>
        <v>1.8010713791527729E-10</v>
      </c>
      <c r="E91" s="75">
        <f>D91*'0 - Informações do Contrato'!$D$30</f>
        <v>7.3377877418546532E-13</v>
      </c>
      <c r="F91" s="75">
        <f t="shared" si="3"/>
        <v>1.8084091668946275E-10</v>
      </c>
      <c r="G91" s="75">
        <f>IF((F91&lt;0.00001),0,(-'0 - Informações do Contrato'!$D$28))</f>
        <v>0</v>
      </c>
      <c r="H91" s="82">
        <f t="shared" si="4"/>
        <v>1.8084091668946275E-10</v>
      </c>
      <c r="I91" s="19"/>
    </row>
    <row r="92" spans="2:9" x14ac:dyDescent="0.25">
      <c r="B92" s="19"/>
      <c r="C92" s="74">
        <v>87</v>
      </c>
      <c r="D92" s="75">
        <f t="shared" si="5"/>
        <v>1.8084091668946275E-10</v>
      </c>
      <c r="E92" s="75">
        <f>D92*'0 - Informações do Contrato'!$D$30</f>
        <v>7.3676827974131063E-13</v>
      </c>
      <c r="F92" s="75">
        <f t="shared" si="3"/>
        <v>1.8157768496920405E-10</v>
      </c>
      <c r="G92" s="75">
        <f>IF((F92&lt;0.00001),0,(-'0 - Informações do Contrato'!$D$28))</f>
        <v>0</v>
      </c>
      <c r="H92" s="82">
        <f t="shared" si="4"/>
        <v>1.8157768496920405E-10</v>
      </c>
      <c r="I92" s="19"/>
    </row>
    <row r="93" spans="2:9" x14ac:dyDescent="0.25">
      <c r="B93" s="19"/>
      <c r="C93" s="74">
        <v>88</v>
      </c>
      <c r="D93" s="75">
        <f t="shared" si="5"/>
        <v>1.8157768496920405E-10</v>
      </c>
      <c r="E93" s="75">
        <f>D93*'0 - Informações do Contrato'!$D$30</f>
        <v>7.3976996491284239E-13</v>
      </c>
      <c r="F93" s="75">
        <f t="shared" si="3"/>
        <v>1.8231745493411688E-10</v>
      </c>
      <c r="G93" s="75">
        <f>IF((F93&lt;0.00001),0,(-'0 - Informações do Contrato'!$D$28))</f>
        <v>0</v>
      </c>
      <c r="H93" s="82">
        <f t="shared" si="4"/>
        <v>1.8231745493411688E-10</v>
      </c>
      <c r="I93" s="19"/>
    </row>
    <row r="94" spans="2:9" x14ac:dyDescent="0.25">
      <c r="B94" s="19"/>
      <c r="C94" s="74">
        <v>89</v>
      </c>
      <c r="D94" s="75">
        <f t="shared" si="5"/>
        <v>1.8231745493411688E-10</v>
      </c>
      <c r="E94" s="75">
        <f>D94*'0 - Informações do Contrato'!$D$30</f>
        <v>7.4278387932132249E-13</v>
      </c>
      <c r="F94" s="75">
        <f t="shared" si="3"/>
        <v>1.830602388134382E-10</v>
      </c>
      <c r="G94" s="75">
        <f>IF((F94&lt;0.00001),0,(-'0 - Informações do Contrato'!$D$28))</f>
        <v>0</v>
      </c>
      <c r="H94" s="82">
        <f t="shared" si="4"/>
        <v>1.830602388134382E-10</v>
      </c>
      <c r="I94" s="19"/>
    </row>
    <row r="95" spans="2:9" x14ac:dyDescent="0.25">
      <c r="B95" s="19"/>
      <c r="C95" s="74">
        <v>90</v>
      </c>
      <c r="D95" s="75">
        <f t="shared" si="5"/>
        <v>1.830602388134382E-10</v>
      </c>
      <c r="E95" s="75">
        <f>D95*'0 - Informações do Contrato'!$D$30</f>
        <v>7.4581007279017606E-13</v>
      </c>
      <c r="F95" s="75">
        <f t="shared" si="3"/>
        <v>1.8380604888622839E-10</v>
      </c>
      <c r="G95" s="75">
        <f>IF((F95&lt;0.00001),0,(-'0 - Informações do Contrato'!$D$28))</f>
        <v>0</v>
      </c>
      <c r="H95" s="82">
        <f t="shared" si="4"/>
        <v>1.8380604888622839E-10</v>
      </c>
      <c r="I95" s="19"/>
    </row>
    <row r="96" spans="2:9" x14ac:dyDescent="0.25">
      <c r="B96" s="19"/>
      <c r="C96" s="74">
        <v>91</v>
      </c>
      <c r="D96" s="75">
        <f t="shared" si="5"/>
        <v>1.8380604888622839E-10</v>
      </c>
      <c r="E96" s="75">
        <f>D96*'0 - Informações do Contrato'!$D$30</f>
        <v>7.4884859534581505E-13</v>
      </c>
      <c r="F96" s="75">
        <f t="shared" si="3"/>
        <v>1.8455489748157421E-10</v>
      </c>
      <c r="G96" s="75">
        <f>IF((F96&lt;0.00001),0,(-'0 - Informações do Contrato'!$D$28))</f>
        <v>0</v>
      </c>
      <c r="H96" s="82">
        <f t="shared" si="4"/>
        <v>1.8455489748157421E-10</v>
      </c>
      <c r="I96" s="19"/>
    </row>
    <row r="97" spans="2:9" x14ac:dyDescent="0.25">
      <c r="B97" s="19"/>
      <c r="C97" s="74">
        <v>92</v>
      </c>
      <c r="D97" s="75">
        <f t="shared" si="5"/>
        <v>1.8455489748157421E-10</v>
      </c>
      <c r="E97" s="75">
        <f>D97*'0 - Informações do Contrato'!$D$30</f>
        <v>7.5189949721846511E-13</v>
      </c>
      <c r="F97" s="75">
        <f t="shared" si="3"/>
        <v>1.8530679697879268E-10</v>
      </c>
      <c r="G97" s="75">
        <f>IF((F97&lt;0.00001),0,(-'0 - Informações do Contrato'!$D$28))</f>
        <v>0</v>
      </c>
      <c r="H97" s="82">
        <f t="shared" si="4"/>
        <v>1.8530679697879268E-10</v>
      </c>
      <c r="I97" s="19"/>
    </row>
    <row r="98" spans="2:9" x14ac:dyDescent="0.25">
      <c r="B98" s="19"/>
      <c r="C98" s="74">
        <v>93</v>
      </c>
      <c r="D98" s="75">
        <f t="shared" si="5"/>
        <v>1.8530679697879268E-10</v>
      </c>
      <c r="E98" s="75">
        <f>D98*'0 - Informações do Contrato'!$D$30</f>
        <v>7.5496282884299607E-13</v>
      </c>
      <c r="F98" s="75">
        <f t="shared" si="3"/>
        <v>1.8606175980763567E-10</v>
      </c>
      <c r="G98" s="75">
        <f>IF((F98&lt;0.00001),0,(-'0 - Informações do Contrato'!$D$28))</f>
        <v>0</v>
      </c>
      <c r="H98" s="82">
        <f t="shared" si="4"/>
        <v>1.8606175980763567E-10</v>
      </c>
      <c r="I98" s="19"/>
    </row>
    <row r="99" spans="2:9" x14ac:dyDescent="0.25">
      <c r="B99" s="19"/>
      <c r="C99" s="74">
        <v>94</v>
      </c>
      <c r="D99" s="75">
        <f t="shared" si="5"/>
        <v>1.8606175980763567E-10</v>
      </c>
      <c r="E99" s="75">
        <f>D99*'0 - Informações do Contrato'!$D$30</f>
        <v>7.5803864085975581E-13</v>
      </c>
      <c r="F99" s="75">
        <f t="shared" si="3"/>
        <v>1.8681979844849542E-10</v>
      </c>
      <c r="G99" s="75">
        <f>IF((F99&lt;0.00001),0,(-'0 - Informações do Contrato'!$D$28))</f>
        <v>0</v>
      </c>
      <c r="H99" s="82">
        <f t="shared" si="4"/>
        <v>1.8681979844849542E-10</v>
      </c>
      <c r="I99" s="19"/>
    </row>
    <row r="100" spans="2:9" x14ac:dyDescent="0.25">
      <c r="B100" s="19"/>
      <c r="C100" s="74">
        <v>95</v>
      </c>
      <c r="D100" s="75">
        <f t="shared" si="5"/>
        <v>1.8681979844849542E-10</v>
      </c>
      <c r="E100" s="75">
        <f>D100*'0 - Informações do Contrato'!$D$30</f>
        <v>7.6112698411540694E-13</v>
      </c>
      <c r="F100" s="75">
        <f t="shared" si="3"/>
        <v>1.8758092543261083E-10</v>
      </c>
      <c r="G100" s="75">
        <f>IF((F100&lt;0.00001),0,(-'0 - Informações do Contrato'!$D$28))</f>
        <v>0</v>
      </c>
      <c r="H100" s="82">
        <f t="shared" si="4"/>
        <v>1.8758092543261083E-10</v>
      </c>
      <c r="I100" s="19"/>
    </row>
    <row r="101" spans="2:9" x14ac:dyDescent="0.25">
      <c r="B101" s="19"/>
      <c r="C101" s="74">
        <v>96</v>
      </c>
      <c r="D101" s="75">
        <f t="shared" si="5"/>
        <v>1.8758092543261083E-10</v>
      </c>
      <c r="E101" s="75">
        <f>D101*'0 - Informações do Contrato'!$D$30</f>
        <v>7.642279096637681E-13</v>
      </c>
      <c r="F101" s="75">
        <f t="shared" si="3"/>
        <v>1.8834515334227461E-10</v>
      </c>
      <c r="G101" s="75">
        <f>IF((F101&lt;0.00001),0,(-'0 - Informações do Contrato'!$D$28))</f>
        <v>0</v>
      </c>
      <c r="H101" s="82">
        <f t="shared" si="4"/>
        <v>1.8834515334227461E-10</v>
      </c>
      <c r="I101" s="19"/>
    </row>
    <row r="102" spans="2:9" x14ac:dyDescent="0.25">
      <c r="B102" s="19"/>
      <c r="C102" s="74">
        <v>97</v>
      </c>
      <c r="D102" s="75">
        <f t="shared" si="5"/>
        <v>1.8834515334227461E-10</v>
      </c>
      <c r="E102" s="75">
        <f>D102*'0 - Informações do Contrato'!$D$30</f>
        <v>7.6734146876665719E-13</v>
      </c>
      <c r="F102" s="75">
        <f t="shared" si="3"/>
        <v>1.8911249481104127E-10</v>
      </c>
      <c r="G102" s="75">
        <f>IF((F102&lt;0.00001),0,(-'0 - Informações do Contrato'!$D$28))</f>
        <v>0</v>
      </c>
      <c r="H102" s="82">
        <f t="shared" si="4"/>
        <v>1.8911249481104127E-10</v>
      </c>
      <c r="I102" s="19"/>
    </row>
    <row r="103" spans="2:9" x14ac:dyDescent="0.25">
      <c r="B103" s="19"/>
      <c r="C103" s="74">
        <v>98</v>
      </c>
      <c r="D103" s="75">
        <f t="shared" si="5"/>
        <v>1.8911249481104127E-10</v>
      </c>
      <c r="E103" s="75">
        <f>D103*'0 - Informações do Contrato'!$D$30</f>
        <v>7.7046771289473907E-13</v>
      </c>
      <c r="F103" s="75">
        <f t="shared" si="3"/>
        <v>1.89882962523936E-10</v>
      </c>
      <c r="G103" s="75">
        <f>IF((F103&lt;0.00001),0,(-'0 - Informações do Contrato'!$D$28))</f>
        <v>0</v>
      </c>
      <c r="H103" s="82">
        <f t="shared" si="4"/>
        <v>1.89882962523936E-10</v>
      </c>
      <c r="I103" s="19"/>
    </row>
    <row r="104" spans="2:9" x14ac:dyDescent="0.25">
      <c r="B104" s="19"/>
      <c r="C104" s="74">
        <v>99</v>
      </c>
      <c r="D104" s="75">
        <f t="shared" si="5"/>
        <v>1.89882962523936E-10</v>
      </c>
      <c r="E104" s="75">
        <f>D104*'0 - Informações do Contrato'!$D$30</f>
        <v>7.7360669372837666E-13</v>
      </c>
      <c r="F104" s="75">
        <f t="shared" si="3"/>
        <v>1.9065656921766438E-10</v>
      </c>
      <c r="G104" s="75">
        <f>IF((F104&lt;0.00001),0,(-'0 - Informações do Contrato'!$D$28))</f>
        <v>0</v>
      </c>
      <c r="H104" s="82">
        <f t="shared" si="4"/>
        <v>1.9065656921766438E-10</v>
      </c>
      <c r="I104" s="19"/>
    </row>
    <row r="105" spans="2:9" x14ac:dyDescent="0.25">
      <c r="B105" s="19"/>
      <c r="C105" s="74">
        <v>100</v>
      </c>
      <c r="D105" s="75">
        <f t="shared" si="5"/>
        <v>1.9065656921766438E-10</v>
      </c>
      <c r="E105" s="75">
        <f>D105*'0 - Informações do Contrato'!$D$30</f>
        <v>7.7675846315848498E-13</v>
      </c>
      <c r="F105" s="75">
        <f t="shared" si="3"/>
        <v>1.9143332768082286E-10</v>
      </c>
      <c r="G105" s="75">
        <f>IF((F105&lt;0.00001),0,(-'0 - Informações do Contrato'!$D$28))</f>
        <v>0</v>
      </c>
      <c r="H105" s="82">
        <f t="shared" si="4"/>
        <v>1.9143332768082286E-10</v>
      </c>
      <c r="I105" s="19"/>
    </row>
    <row r="106" spans="2:9" x14ac:dyDescent="0.25">
      <c r="B106" s="19"/>
      <c r="C106" s="74">
        <v>101</v>
      </c>
      <c r="D106" s="75">
        <f t="shared" si="5"/>
        <v>1.9143332768082286E-10</v>
      </c>
      <c r="E106" s="75">
        <f>D106*'0 - Informações do Contrato'!$D$30</f>
        <v>7.7992307328738911E-13</v>
      </c>
      <c r="F106" s="75">
        <f t="shared" si="3"/>
        <v>1.9221325075411025E-10</v>
      </c>
      <c r="G106" s="75">
        <f>IF((F106&lt;0.00001),0,(-'0 - Informações do Contrato'!$D$28))</f>
        <v>0</v>
      </c>
      <c r="H106" s="82">
        <f t="shared" si="4"/>
        <v>1.9221325075411025E-10</v>
      </c>
      <c r="I106" s="19"/>
    </row>
    <row r="107" spans="2:9" x14ac:dyDescent="0.25">
      <c r="B107" s="19"/>
      <c r="C107" s="74">
        <v>102</v>
      </c>
      <c r="D107" s="75">
        <f t="shared" si="5"/>
        <v>1.9221325075411025E-10</v>
      </c>
      <c r="E107" s="75">
        <f>D107*'0 - Informações do Contrato'!$D$30</f>
        <v>7.8310057642968535E-13</v>
      </c>
      <c r="F107" s="75">
        <f t="shared" si="3"/>
        <v>1.9299635133053992E-10</v>
      </c>
      <c r="G107" s="75">
        <f>IF((F107&lt;0.00001),0,(-'0 - Informações do Contrato'!$D$28))</f>
        <v>0</v>
      </c>
      <c r="H107" s="82">
        <f t="shared" si="4"/>
        <v>1.9299635133053992E-10</v>
      </c>
      <c r="I107" s="19"/>
    </row>
    <row r="108" spans="2:9" x14ac:dyDescent="0.25">
      <c r="B108" s="19"/>
      <c r="C108" s="74">
        <v>103</v>
      </c>
      <c r="D108" s="75">
        <f t="shared" si="5"/>
        <v>1.9299635133053992E-10</v>
      </c>
      <c r="E108" s="75">
        <f>D108*'0 - Informações do Contrato'!$D$30</f>
        <v>7.8629102511310631E-13</v>
      </c>
      <c r="F108" s="75">
        <f t="shared" si="3"/>
        <v>1.9378264235565304E-10</v>
      </c>
      <c r="G108" s="75">
        <f>IF((F108&lt;0.00001),0,(-'0 - Informações do Contrato'!$D$28))</f>
        <v>0</v>
      </c>
      <c r="H108" s="82">
        <f t="shared" si="4"/>
        <v>1.9378264235565304E-10</v>
      </c>
      <c r="I108" s="19"/>
    </row>
    <row r="109" spans="2:9" x14ac:dyDescent="0.25">
      <c r="B109" s="19"/>
      <c r="C109" s="74">
        <v>104</v>
      </c>
      <c r="D109" s="75">
        <f t="shared" si="5"/>
        <v>1.9378264235565304E-10</v>
      </c>
      <c r="E109" s="75">
        <f>D109*'0 - Informações do Contrato'!$D$30</f>
        <v>7.894944720793889E-13</v>
      </c>
      <c r="F109" s="75">
        <f t="shared" si="3"/>
        <v>1.9457213682773242E-10</v>
      </c>
      <c r="G109" s="75">
        <f>IF((F109&lt;0.00001),0,(-'0 - Informações do Contrato'!$D$28))</f>
        <v>0</v>
      </c>
      <c r="H109" s="82">
        <f t="shared" si="4"/>
        <v>1.9457213682773242E-10</v>
      </c>
      <c r="I109" s="19"/>
    </row>
    <row r="110" spans="2:9" x14ac:dyDescent="0.25">
      <c r="B110" s="19"/>
      <c r="C110" s="74">
        <v>105</v>
      </c>
      <c r="D110" s="75">
        <f t="shared" si="5"/>
        <v>1.9457213682773242E-10</v>
      </c>
      <c r="E110" s="75">
        <f>D110*'0 - Informações do Contrato'!$D$30</f>
        <v>7.9271097028514636E-13</v>
      </c>
      <c r="F110" s="75">
        <f t="shared" si="3"/>
        <v>1.9536484779801756E-10</v>
      </c>
      <c r="G110" s="75">
        <f>IF((F110&lt;0.00001),0,(-'0 - Informações do Contrato'!$D$28))</f>
        <v>0</v>
      </c>
      <c r="H110" s="82">
        <f t="shared" si="4"/>
        <v>1.9536484779801756E-10</v>
      </c>
      <c r="I110" s="19"/>
    </row>
    <row r="111" spans="2:9" x14ac:dyDescent="0.25">
      <c r="B111" s="19"/>
      <c r="C111" s="74">
        <v>106</v>
      </c>
      <c r="D111" s="75">
        <f t="shared" si="5"/>
        <v>1.9536484779801756E-10</v>
      </c>
      <c r="E111" s="75">
        <f>D111*'0 - Informações do Contrato'!$D$30</f>
        <v>7.9594057290274401E-13</v>
      </c>
      <c r="F111" s="75">
        <f t="shared" si="3"/>
        <v>1.9616078837092031E-10</v>
      </c>
      <c r="G111" s="75">
        <f>IF((F111&lt;0.00001),0,(-'0 - Informações do Contrato'!$D$28))</f>
        <v>0</v>
      </c>
      <c r="H111" s="82">
        <f t="shared" si="4"/>
        <v>1.9616078837092031E-10</v>
      </c>
      <c r="I111" s="19"/>
    </row>
    <row r="112" spans="2:9" x14ac:dyDescent="0.25">
      <c r="B112" s="19"/>
      <c r="C112" s="74">
        <v>107</v>
      </c>
      <c r="D112" s="75">
        <f t="shared" si="5"/>
        <v>1.9616078837092031E-10</v>
      </c>
      <c r="E112" s="75">
        <f>D112*'0 - Informações do Contrato'!$D$30</f>
        <v>7.991833333211778E-13</v>
      </c>
      <c r="F112" s="75">
        <f t="shared" si="3"/>
        <v>1.9695997170424149E-10</v>
      </c>
      <c r="G112" s="75">
        <f>IF((F112&lt;0.00001),0,(-'0 - Informações do Contrato'!$D$28))</f>
        <v>0</v>
      </c>
      <c r="H112" s="82">
        <f t="shared" si="4"/>
        <v>1.9695997170424149E-10</v>
      </c>
      <c r="I112" s="19"/>
    </row>
    <row r="113" spans="2:9" x14ac:dyDescent="0.25">
      <c r="B113" s="19"/>
      <c r="C113" s="74">
        <v>108</v>
      </c>
      <c r="D113" s="75">
        <f t="shared" si="5"/>
        <v>1.9695997170424149E-10</v>
      </c>
      <c r="E113" s="75">
        <f>D113*'0 - Informações do Contrato'!$D$30</f>
        <v>8.0243930514695694E-13</v>
      </c>
      <c r="F113" s="75">
        <f t="shared" si="3"/>
        <v>1.9776241100938845E-10</v>
      </c>
      <c r="G113" s="75">
        <f>IF((F113&lt;0.00001),0,(-'0 - Informações do Contrato'!$D$28))</f>
        <v>0</v>
      </c>
      <c r="H113" s="82">
        <f t="shared" si="4"/>
        <v>1.9776241100938845E-10</v>
      </c>
      <c r="I113" s="19"/>
    </row>
    <row r="114" spans="2:9" x14ac:dyDescent="0.25">
      <c r="B114" s="19"/>
      <c r="C114" s="74">
        <v>109</v>
      </c>
      <c r="D114" s="75">
        <f t="shared" si="5"/>
        <v>1.9776241100938845E-10</v>
      </c>
      <c r="E114" s="75">
        <f>D114*'0 - Informações do Contrato'!$D$30</f>
        <v>8.0570854220499047E-13</v>
      </c>
      <c r="F114" s="75">
        <f t="shared" si="3"/>
        <v>1.9856811955159345E-10</v>
      </c>
      <c r="G114" s="75">
        <f>IF((F114&lt;0.00001),0,(-'0 - Informações do Contrato'!$D$28))</f>
        <v>0</v>
      </c>
      <c r="H114" s="82">
        <f t="shared" si="4"/>
        <v>1.9856811955159345E-10</v>
      </c>
      <c r="I114" s="19"/>
    </row>
    <row r="115" spans="2:9" x14ac:dyDescent="0.25">
      <c r="B115" s="19"/>
      <c r="C115" s="74">
        <v>110</v>
      </c>
      <c r="D115" s="75">
        <f t="shared" si="5"/>
        <v>1.9856811955159345E-10</v>
      </c>
      <c r="E115" s="75">
        <f>D115*'0 - Informações do Contrato'!$D$30</f>
        <v>8.0899109853947651E-13</v>
      </c>
      <c r="F115" s="75">
        <f t="shared" si="3"/>
        <v>1.9937711065013293E-10</v>
      </c>
      <c r="G115" s="75">
        <f>IF((F115&lt;0.00001),0,(-'0 - Informações do Contrato'!$D$28))</f>
        <v>0</v>
      </c>
      <c r="H115" s="82">
        <f t="shared" si="4"/>
        <v>1.9937711065013293E-10</v>
      </c>
      <c r="I115" s="19"/>
    </row>
    <row r="116" spans="2:9" x14ac:dyDescent="0.25">
      <c r="B116" s="19"/>
      <c r="C116" s="74">
        <v>111</v>
      </c>
      <c r="D116" s="75">
        <f t="shared" si="5"/>
        <v>1.9937711065013293E-10</v>
      </c>
      <c r="E116" s="75">
        <f>D116*'0 - Informações do Contrato'!$D$30</f>
        <v>8.1228702841479601E-13</v>
      </c>
      <c r="F116" s="75">
        <f t="shared" si="3"/>
        <v>2.0018939767854772E-10</v>
      </c>
      <c r="G116" s="75">
        <f>IF((F116&lt;0.00001),0,(-'0 - Informações do Contrato'!$D$28))</f>
        <v>0</v>
      </c>
      <c r="H116" s="82">
        <f t="shared" si="4"/>
        <v>2.0018939767854772E-10</v>
      </c>
      <c r="I116" s="19"/>
    </row>
    <row r="117" spans="2:9" x14ac:dyDescent="0.25">
      <c r="B117" s="19"/>
      <c r="C117" s="74">
        <v>112</v>
      </c>
      <c r="D117" s="75">
        <f t="shared" si="5"/>
        <v>2.0018939767854772E-10</v>
      </c>
      <c r="E117" s="75">
        <f>D117*'0 - Informações do Contrato'!$D$30</f>
        <v>8.1559638631640977E-13</v>
      </c>
      <c r="F117" s="75">
        <f t="shared" si="3"/>
        <v>2.0100499406486412E-10</v>
      </c>
      <c r="G117" s="75">
        <f>IF((F117&lt;0.00001),0,(-'0 - Informações do Contrato'!$D$28))</f>
        <v>0</v>
      </c>
      <c r="H117" s="82">
        <f t="shared" si="4"/>
        <v>2.0100499406486412E-10</v>
      </c>
      <c r="I117" s="19"/>
    </row>
    <row r="118" spans="2:9" x14ac:dyDescent="0.25">
      <c r="B118" s="19"/>
      <c r="C118" s="74">
        <v>113</v>
      </c>
      <c r="D118" s="75">
        <f t="shared" si="5"/>
        <v>2.0100499406486412E-10</v>
      </c>
      <c r="E118" s="75">
        <f>D118*'0 - Informações do Contrato'!$D$30</f>
        <v>8.1891922695175908E-13</v>
      </c>
      <c r="F118" s="75">
        <f t="shared" si="3"/>
        <v>2.0182391329181589E-10</v>
      </c>
      <c r="G118" s="75">
        <f>IF((F118&lt;0.00001),0,(-'0 - Informações do Contrato'!$D$28))</f>
        <v>0</v>
      </c>
      <c r="H118" s="82">
        <f t="shared" si="4"/>
        <v>2.0182391329181589E-10</v>
      </c>
      <c r="I118" s="19"/>
    </row>
    <row r="119" spans="2:9" x14ac:dyDescent="0.25">
      <c r="B119" s="19"/>
      <c r="C119" s="74">
        <v>114</v>
      </c>
      <c r="D119" s="75">
        <f t="shared" si="5"/>
        <v>2.0182391329181589E-10</v>
      </c>
      <c r="E119" s="75">
        <f>D119*'0 - Informações do Contrato'!$D$30</f>
        <v>8.2225560525117018E-13</v>
      </c>
      <c r="F119" s="75">
        <f t="shared" si="3"/>
        <v>2.0264616889706706E-10</v>
      </c>
      <c r="G119" s="75">
        <f>IF((F119&lt;0.00001),0,(-'0 - Informações do Contrato'!$D$28))</f>
        <v>0</v>
      </c>
      <c r="H119" s="82">
        <f t="shared" si="4"/>
        <v>2.0264616889706706E-10</v>
      </c>
      <c r="I119" s="19"/>
    </row>
    <row r="120" spans="2:9" x14ac:dyDescent="0.25">
      <c r="B120" s="19"/>
      <c r="C120" s="74">
        <v>115</v>
      </c>
      <c r="D120" s="75">
        <f t="shared" si="5"/>
        <v>2.0264616889706706E-10</v>
      </c>
      <c r="E120" s="75">
        <f>D120*'0 - Informações do Contrato'!$D$30</f>
        <v>8.256055763687622E-13</v>
      </c>
      <c r="F120" s="75">
        <f t="shared" si="3"/>
        <v>2.0347177447343581E-10</v>
      </c>
      <c r="G120" s="75">
        <f>IF((F120&lt;0.00001),0,(-'0 - Informações do Contrato'!$D$28))</f>
        <v>0</v>
      </c>
      <c r="H120" s="82">
        <f t="shared" si="4"/>
        <v>2.0347177447343581E-10</v>
      </c>
      <c r="I120" s="19"/>
    </row>
    <row r="121" spans="2:9" x14ac:dyDescent="0.25">
      <c r="B121" s="19"/>
      <c r="C121" s="74">
        <v>116</v>
      </c>
      <c r="D121" s="75">
        <f t="shared" si="5"/>
        <v>2.0347177447343581E-10</v>
      </c>
      <c r="E121" s="75">
        <f>D121*'0 - Informações do Contrato'!$D$30</f>
        <v>8.2896919568335877E-13</v>
      </c>
      <c r="F121" s="75">
        <f t="shared" si="3"/>
        <v>2.0430074366911917E-10</v>
      </c>
      <c r="G121" s="75">
        <f>IF((F121&lt;0.00001),0,(-'0 - Informações do Contrato'!$D$28))</f>
        <v>0</v>
      </c>
      <c r="H121" s="82">
        <f t="shared" si="4"/>
        <v>2.0430074366911917E-10</v>
      </c>
      <c r="I121" s="19"/>
    </row>
    <row r="122" spans="2:9" x14ac:dyDescent="0.25">
      <c r="B122" s="19"/>
      <c r="C122" s="74">
        <v>117</v>
      </c>
      <c r="D122" s="75">
        <f t="shared" si="5"/>
        <v>2.0430074366911917E-10</v>
      </c>
      <c r="E122" s="75">
        <f>D122*'0 - Informações do Contrato'!$D$30</f>
        <v>8.3234651879940424E-13</v>
      </c>
      <c r="F122" s="75">
        <f t="shared" si="3"/>
        <v>2.0513309018791859E-10</v>
      </c>
      <c r="G122" s="75">
        <f>IF((F122&lt;0.00001),0,(-'0 - Informações do Contrato'!$D$28))</f>
        <v>0</v>
      </c>
      <c r="H122" s="82">
        <f t="shared" si="4"/>
        <v>2.0513309018791859E-10</v>
      </c>
      <c r="I122" s="19"/>
    </row>
    <row r="123" spans="2:9" x14ac:dyDescent="0.25">
      <c r="B123" s="19"/>
      <c r="C123" s="74">
        <v>118</v>
      </c>
      <c r="D123" s="75">
        <f t="shared" si="5"/>
        <v>2.0513309018791859E-10</v>
      </c>
      <c r="E123" s="75">
        <f>D123*'0 - Informações do Contrato'!$D$30</f>
        <v>8.3573760154788177E-13</v>
      </c>
      <c r="F123" s="75">
        <f t="shared" si="3"/>
        <v>2.0596882778946646E-10</v>
      </c>
      <c r="G123" s="75">
        <f>IF((F123&lt;0.00001),0,(-'0 - Informações do Contrato'!$D$28))</f>
        <v>0</v>
      </c>
      <c r="H123" s="82">
        <f t="shared" si="4"/>
        <v>2.0596882778946646E-10</v>
      </c>
      <c r="I123" s="19"/>
    </row>
    <row r="124" spans="2:9" x14ac:dyDescent="0.25">
      <c r="B124" s="19"/>
      <c r="C124" s="74">
        <v>119</v>
      </c>
      <c r="D124" s="75">
        <f t="shared" si="5"/>
        <v>2.0596882778946646E-10</v>
      </c>
      <c r="E124" s="75">
        <f>D124*'0 - Informações do Contrato'!$D$30</f>
        <v>8.3914249998723729E-13</v>
      </c>
      <c r="F124" s="75">
        <f t="shared" si="3"/>
        <v>2.068079702894537E-10</v>
      </c>
      <c r="G124" s="75">
        <f>IF((F124&lt;0.00001),0,(-'0 - Informações do Contrato'!$D$28))</f>
        <v>0</v>
      </c>
      <c r="H124" s="82">
        <f t="shared" si="4"/>
        <v>2.068079702894537E-10</v>
      </c>
      <c r="I124" s="19"/>
    </row>
    <row r="125" spans="2:9" x14ac:dyDescent="0.25">
      <c r="B125" s="19"/>
      <c r="C125" s="74">
        <v>120</v>
      </c>
      <c r="D125" s="75">
        <f t="shared" si="5"/>
        <v>2.068079702894537E-10</v>
      </c>
      <c r="E125" s="75">
        <f>D125*'0 - Informações do Contrato'!$D$30</f>
        <v>8.4256127040430541E-13</v>
      </c>
      <c r="F125" s="75">
        <f t="shared" si="3"/>
        <v>2.07650531559858E-10</v>
      </c>
      <c r="G125" s="75">
        <f>IF((F125&lt;0.00001),0,(-'0 - Informações do Contrato'!$D$28))</f>
        <v>0</v>
      </c>
      <c r="H125" s="82">
        <f t="shared" si="4"/>
        <v>2.07650531559858E-10</v>
      </c>
      <c r="I125" s="19"/>
    </row>
    <row r="126" spans="2:9" x14ac:dyDescent="0.25">
      <c r="B126" s="19"/>
      <c r="C126" s="74">
        <v>121</v>
      </c>
      <c r="D126" s="75">
        <f t="shared" si="5"/>
        <v>2.07650531559858E-10</v>
      </c>
      <c r="E126" s="75">
        <f>D126*'0 - Informações do Contrato'!$D$30</f>
        <v>8.459939693152405E-13</v>
      </c>
      <c r="F126" s="75">
        <f t="shared" si="3"/>
        <v>2.0849652552917324E-10</v>
      </c>
      <c r="G126" s="75">
        <f>IF((F126&lt;0.00001),0,(-'0 - Informações do Contrato'!$D$28))</f>
        <v>0</v>
      </c>
      <c r="H126" s="82">
        <f t="shared" si="4"/>
        <v>2.0849652552917324E-10</v>
      </c>
      <c r="I126" s="19"/>
    </row>
    <row r="127" spans="2:9" x14ac:dyDescent="0.25">
      <c r="B127" s="19"/>
      <c r="C127" s="74">
        <v>122</v>
      </c>
      <c r="D127" s="75">
        <f t="shared" si="5"/>
        <v>2.0849652552917324E-10</v>
      </c>
      <c r="E127" s="75">
        <f>D127*'0 - Informações do Contrato'!$D$30</f>
        <v>8.4944065346645084E-13</v>
      </c>
      <c r="F127" s="75">
        <f t="shared" si="3"/>
        <v>2.0934596618263969E-10</v>
      </c>
      <c r="G127" s="75">
        <f>IF((F127&lt;0.00001),0,(-'0 - Informações do Contrato'!$D$28))</f>
        <v>0</v>
      </c>
      <c r="H127" s="82">
        <f t="shared" si="4"/>
        <v>2.0934596618263969E-10</v>
      </c>
      <c r="I127" s="19"/>
    </row>
    <row r="128" spans="2:9" x14ac:dyDescent="0.25">
      <c r="B128" s="19"/>
      <c r="C128" s="74">
        <v>123</v>
      </c>
      <c r="D128" s="75">
        <f t="shared" si="5"/>
        <v>2.0934596618263969E-10</v>
      </c>
      <c r="E128" s="75">
        <f>D128*'0 - Informações do Contrato'!$D$30</f>
        <v>8.5290137983553622E-13</v>
      </c>
      <c r="F128" s="75">
        <f t="shared" si="3"/>
        <v>2.1019886756247522E-10</v>
      </c>
      <c r="G128" s="75">
        <f>IF((F128&lt;0.00001),0,(-'0 - Informações do Contrato'!$D$28))</f>
        <v>0</v>
      </c>
      <c r="H128" s="82">
        <f t="shared" si="4"/>
        <v>2.1019886756247522E-10</v>
      </c>
      <c r="I128" s="19"/>
    </row>
    <row r="129" spans="2:9" x14ac:dyDescent="0.25">
      <c r="B129" s="19"/>
      <c r="C129" s="74">
        <v>124</v>
      </c>
      <c r="D129" s="75">
        <f t="shared" si="5"/>
        <v>2.1019886756247522E-10</v>
      </c>
      <c r="E129" s="75">
        <f>D129*'0 - Informações do Contrato'!$D$30</f>
        <v>8.5637620563223074E-13</v>
      </c>
      <c r="F129" s="75">
        <f t="shared" si="3"/>
        <v>2.1105524376810745E-10</v>
      </c>
      <c r="G129" s="75">
        <f>IF((F129&lt;0.00001),0,(-'0 - Informações do Contrato'!$D$28))</f>
        <v>0</v>
      </c>
      <c r="H129" s="82">
        <f t="shared" si="4"/>
        <v>2.1105524376810745E-10</v>
      </c>
      <c r="I129" s="19"/>
    </row>
    <row r="130" spans="2:9" x14ac:dyDescent="0.25">
      <c r="B130" s="19"/>
      <c r="C130" s="74">
        <v>125</v>
      </c>
      <c r="D130" s="75">
        <f t="shared" si="5"/>
        <v>2.1105524376810745E-10</v>
      </c>
      <c r="E130" s="75">
        <f>D130*'0 - Informações do Contrato'!$D$30</f>
        <v>8.5986518829934748E-13</v>
      </c>
      <c r="F130" s="75">
        <f t="shared" si="3"/>
        <v>2.119151089564068E-10</v>
      </c>
      <c r="G130" s="75">
        <f>IF((F130&lt;0.00001),0,(-'0 - Informações do Contrato'!$D$28))</f>
        <v>0</v>
      </c>
      <c r="H130" s="82">
        <f t="shared" si="4"/>
        <v>2.119151089564068E-10</v>
      </c>
      <c r="I130" s="19"/>
    </row>
    <row r="131" spans="2:9" x14ac:dyDescent="0.25">
      <c r="B131" s="19"/>
      <c r="C131" s="74">
        <v>126</v>
      </c>
      <c r="D131" s="75">
        <f t="shared" si="5"/>
        <v>2.119151089564068E-10</v>
      </c>
      <c r="E131" s="75">
        <f>D131*'0 - Informações do Contrato'!$D$30</f>
        <v>8.6336838551372919E-13</v>
      </c>
      <c r="F131" s="75">
        <f t="shared" si="3"/>
        <v>2.1277847734192052E-10</v>
      </c>
      <c r="G131" s="75">
        <f>IF((F131&lt;0.00001),0,(-'0 - Informações do Contrato'!$D$28))</f>
        <v>0</v>
      </c>
      <c r="H131" s="82">
        <f t="shared" si="4"/>
        <v>2.1277847734192052E-10</v>
      </c>
      <c r="I131" s="19"/>
    </row>
    <row r="132" spans="2:9" x14ac:dyDescent="0.25">
      <c r="B132" s="19"/>
      <c r="C132" s="74">
        <v>127</v>
      </c>
      <c r="D132" s="75">
        <f t="shared" si="5"/>
        <v>2.1277847734192052E-10</v>
      </c>
      <c r="E132" s="75">
        <f>D132*'0 - Informações do Contrato'!$D$30</f>
        <v>8.6688585518720063E-13</v>
      </c>
      <c r="F132" s="75">
        <f t="shared" si="3"/>
        <v>2.136453631971077E-10</v>
      </c>
      <c r="G132" s="75">
        <f>IF((F132&lt;0.00001),0,(-'0 - Informações do Contrato'!$D$28))</f>
        <v>0</v>
      </c>
      <c r="H132" s="82">
        <f t="shared" si="4"/>
        <v>2.136453631971077E-10</v>
      </c>
      <c r="I132" s="19"/>
    </row>
    <row r="133" spans="2:9" x14ac:dyDescent="0.25">
      <c r="B133" s="19"/>
      <c r="C133" s="74">
        <v>128</v>
      </c>
      <c r="D133" s="75">
        <f t="shared" si="5"/>
        <v>2.136453631971077E-10</v>
      </c>
      <c r="E133" s="75">
        <f>D133*'0 - Informações do Contrato'!$D$30</f>
        <v>8.7041765546752713E-13</v>
      </c>
      <c r="F133" s="75">
        <f t="shared" si="3"/>
        <v>2.1451578085257523E-10</v>
      </c>
      <c r="G133" s="75">
        <f>IF((F133&lt;0.00001),0,(-'0 - Informações do Contrato'!$D$28))</f>
        <v>0</v>
      </c>
      <c r="H133" s="82">
        <f t="shared" si="4"/>
        <v>2.1451578085257523E-10</v>
      </c>
      <c r="I133" s="19"/>
    </row>
    <row r="134" spans="2:9" x14ac:dyDescent="0.25">
      <c r="B134" s="19"/>
      <c r="C134" s="74">
        <v>129</v>
      </c>
      <c r="D134" s="75">
        <f t="shared" si="5"/>
        <v>2.1451578085257523E-10</v>
      </c>
      <c r="E134" s="75">
        <f>D134*'0 - Informações do Contrato'!$D$30</f>
        <v>8.739638447393748E-13</v>
      </c>
      <c r="F134" s="75">
        <f t="shared" ref="F134:F197" si="6">D134+E134</f>
        <v>2.153897446973146E-10</v>
      </c>
      <c r="G134" s="75">
        <f>IF((F134&lt;0.00001),0,(-'0 - Informações do Contrato'!$D$28))</f>
        <v>0</v>
      </c>
      <c r="H134" s="82">
        <f t="shared" ref="H134:H197" si="7">IF((F134+G134)&lt;0,0,(F134+G134))</f>
        <v>2.153897446973146E-10</v>
      </c>
      <c r="I134" s="19"/>
    </row>
    <row r="135" spans="2:9" x14ac:dyDescent="0.25">
      <c r="B135" s="19"/>
      <c r="C135" s="74">
        <v>130</v>
      </c>
      <c r="D135" s="75">
        <f t="shared" ref="D135:D198" si="8">H134</f>
        <v>2.153897446973146E-10</v>
      </c>
      <c r="E135" s="75">
        <f>D135*'0 - Informações do Contrato'!$D$30</f>
        <v>8.775244816252762E-13</v>
      </c>
      <c r="F135" s="75">
        <f t="shared" si="6"/>
        <v>2.1626726917893989E-10</v>
      </c>
      <c r="G135" s="75">
        <f>IF((F135&lt;0.00001),0,(-'0 - Informações do Contrato'!$D$28))</f>
        <v>0</v>
      </c>
      <c r="H135" s="82">
        <f t="shared" si="7"/>
        <v>2.1626726917893989E-10</v>
      </c>
      <c r="I135" s="19"/>
    </row>
    <row r="136" spans="2:9" x14ac:dyDescent="0.25">
      <c r="B136" s="19"/>
      <c r="C136" s="74">
        <v>131</v>
      </c>
      <c r="D136" s="75">
        <f t="shared" si="8"/>
        <v>2.1626726917893989E-10</v>
      </c>
      <c r="E136" s="75">
        <f>D136*'0 - Informações do Contrato'!$D$30</f>
        <v>8.8109962498659955E-13</v>
      </c>
      <c r="F136" s="75">
        <f t="shared" si="6"/>
        <v>2.1714836880392648E-10</v>
      </c>
      <c r="G136" s="75">
        <f>IF((F136&lt;0.00001),0,(-'0 - Informações do Contrato'!$D$28))</f>
        <v>0</v>
      </c>
      <c r="H136" s="82">
        <f t="shared" si="7"/>
        <v>2.1714836880392648E-10</v>
      </c>
      <c r="I136" s="19"/>
    </row>
    <row r="137" spans="2:9" x14ac:dyDescent="0.25">
      <c r="B137" s="19"/>
      <c r="C137" s="74">
        <v>132</v>
      </c>
      <c r="D137" s="75">
        <f t="shared" si="8"/>
        <v>2.1714836880392648E-10</v>
      </c>
      <c r="E137" s="75">
        <f>D137*'0 - Informações do Contrato'!$D$30</f>
        <v>8.8468933392452105E-13</v>
      </c>
      <c r="F137" s="75">
        <f t="shared" si="6"/>
        <v>2.1803305813785101E-10</v>
      </c>
      <c r="G137" s="75">
        <f>IF((F137&lt;0.00001),0,(-'0 - Informações do Contrato'!$D$28))</f>
        <v>0</v>
      </c>
      <c r="H137" s="82">
        <f t="shared" si="7"/>
        <v>2.1803305813785101E-10</v>
      </c>
      <c r="I137" s="19"/>
    </row>
    <row r="138" spans="2:9" x14ac:dyDescent="0.25">
      <c r="B138" s="19"/>
      <c r="C138" s="74">
        <v>133</v>
      </c>
      <c r="D138" s="75">
        <f t="shared" si="8"/>
        <v>2.1803305813785101E-10</v>
      </c>
      <c r="E138" s="75">
        <f>D138*'0 - Informações do Contrato'!$D$30</f>
        <v>8.8829366778100299E-13</v>
      </c>
      <c r="F138" s="75">
        <f t="shared" si="6"/>
        <v>2.18921351805632E-10</v>
      </c>
      <c r="G138" s="75">
        <f>IF((F138&lt;0.00001),0,(-'0 - Informações do Contrato'!$D$28))</f>
        <v>0</v>
      </c>
      <c r="H138" s="82">
        <f t="shared" si="7"/>
        <v>2.18921351805632E-10</v>
      </c>
      <c r="I138" s="19"/>
    </row>
    <row r="139" spans="2:9" x14ac:dyDescent="0.25">
      <c r="B139" s="19"/>
      <c r="C139" s="74">
        <v>134</v>
      </c>
      <c r="D139" s="75">
        <f t="shared" si="8"/>
        <v>2.18921351805632E-10</v>
      </c>
      <c r="E139" s="75">
        <f>D139*'0 - Informações do Contrato'!$D$30</f>
        <v>8.919126861397738E-13</v>
      </c>
      <c r="F139" s="75">
        <f t="shared" si="6"/>
        <v>2.1981326449177178E-10</v>
      </c>
      <c r="G139" s="75">
        <f>IF((F139&lt;0.00001),0,(-'0 - Informações do Contrato'!$D$28))</f>
        <v>0</v>
      </c>
      <c r="H139" s="82">
        <f t="shared" si="7"/>
        <v>2.1981326449177178E-10</v>
      </c>
      <c r="I139" s="19"/>
    </row>
    <row r="140" spans="2:9" x14ac:dyDescent="0.25">
      <c r="B140" s="19"/>
      <c r="C140" s="74">
        <v>135</v>
      </c>
      <c r="D140" s="75">
        <f t="shared" si="8"/>
        <v>2.1981326449177178E-10</v>
      </c>
      <c r="E140" s="75">
        <f>D140*'0 - Informações do Contrato'!$D$30</f>
        <v>8.9554644882731348E-13</v>
      </c>
      <c r="F140" s="75">
        <f t="shared" si="6"/>
        <v>2.207088109405991E-10</v>
      </c>
      <c r="G140" s="75">
        <f>IF((F140&lt;0.00001),0,(-'0 - Informações do Contrato'!$D$28))</f>
        <v>0</v>
      </c>
      <c r="H140" s="82">
        <f t="shared" si="7"/>
        <v>2.207088109405991E-10</v>
      </c>
      <c r="I140" s="19"/>
    </row>
    <row r="141" spans="2:9" x14ac:dyDescent="0.25">
      <c r="B141" s="19"/>
      <c r="C141" s="74">
        <v>136</v>
      </c>
      <c r="D141" s="75">
        <f t="shared" si="8"/>
        <v>2.207088109405991E-10</v>
      </c>
      <c r="E141" s="75">
        <f>D141*'0 - Informações do Contrato'!$D$30</f>
        <v>8.9919501591384274E-13</v>
      </c>
      <c r="F141" s="75">
        <f t="shared" si="6"/>
        <v>2.2160800595651294E-10</v>
      </c>
      <c r="G141" s="75">
        <f>IF((F141&lt;0.00001),0,(-'0 - Informações do Contrato'!$D$28))</f>
        <v>0</v>
      </c>
      <c r="H141" s="82">
        <f t="shared" si="7"/>
        <v>2.2160800595651294E-10</v>
      </c>
      <c r="I141" s="19"/>
    </row>
    <row r="142" spans="2:9" x14ac:dyDescent="0.25">
      <c r="B142" s="19"/>
      <c r="C142" s="74">
        <v>137</v>
      </c>
      <c r="D142" s="75">
        <f t="shared" si="8"/>
        <v>2.2160800595651294E-10</v>
      </c>
      <c r="E142" s="75">
        <f>D142*'0 - Informações do Contrato'!$D$30</f>
        <v>9.0285844771431535E-13</v>
      </c>
      <c r="F142" s="75">
        <f t="shared" si="6"/>
        <v>2.2251086440422727E-10</v>
      </c>
      <c r="G142" s="75">
        <f>IF((F142&lt;0.00001),0,(-'0 - Informações do Contrato'!$D$28))</f>
        <v>0</v>
      </c>
      <c r="H142" s="82">
        <f t="shared" si="7"/>
        <v>2.2251086440422727E-10</v>
      </c>
      <c r="I142" s="19"/>
    </row>
    <row r="143" spans="2:9" x14ac:dyDescent="0.25">
      <c r="B143" s="19"/>
      <c r="C143" s="74">
        <v>138</v>
      </c>
      <c r="D143" s="75">
        <f t="shared" si="8"/>
        <v>2.2251086440422727E-10</v>
      </c>
      <c r="E143" s="75">
        <f>D143*'0 - Informações do Contrato'!$D$30</f>
        <v>9.065368047894161E-13</v>
      </c>
      <c r="F143" s="75">
        <f t="shared" si="6"/>
        <v>2.2341740120901668E-10</v>
      </c>
      <c r="G143" s="75">
        <f>IF((F143&lt;0.00001),0,(-'0 - Informações do Contrato'!$D$28))</f>
        <v>0</v>
      </c>
      <c r="H143" s="82">
        <f t="shared" si="7"/>
        <v>2.2341740120901668E-10</v>
      </c>
      <c r="I143" s="19"/>
    </row>
    <row r="144" spans="2:9" x14ac:dyDescent="0.25">
      <c r="B144" s="19"/>
      <c r="C144" s="74">
        <v>139</v>
      </c>
      <c r="D144" s="75">
        <f t="shared" si="8"/>
        <v>2.2341740120901668E-10</v>
      </c>
      <c r="E144" s="75">
        <f>D144*'0 - Informações do Contrato'!$D$30</f>
        <v>9.1023014794656122E-13</v>
      </c>
      <c r="F144" s="75">
        <f t="shared" si="6"/>
        <v>2.2432763135696325E-10</v>
      </c>
      <c r="G144" s="75">
        <f>IF((F144&lt;0.00001),0,(-'0 - Informações do Contrato'!$D$28))</f>
        <v>0</v>
      </c>
      <c r="H144" s="82">
        <f t="shared" si="7"/>
        <v>2.2432763135696325E-10</v>
      </c>
      <c r="I144" s="19"/>
    </row>
    <row r="145" spans="2:9" x14ac:dyDescent="0.25">
      <c r="B145" s="19"/>
      <c r="C145" s="74">
        <v>140</v>
      </c>
      <c r="D145" s="75">
        <f t="shared" si="8"/>
        <v>2.2432763135696325E-10</v>
      </c>
      <c r="E145" s="75">
        <f>D145*'0 - Informações do Contrato'!$D$30</f>
        <v>9.1393853824090423E-13</v>
      </c>
      <c r="F145" s="75">
        <f t="shared" si="6"/>
        <v>2.2524156989520416E-10</v>
      </c>
      <c r="G145" s="75">
        <f>IF((F145&lt;0.00001),0,(-'0 - Informações do Contrato'!$D$28))</f>
        <v>0</v>
      </c>
      <c r="H145" s="82">
        <f t="shared" si="7"/>
        <v>2.2524156989520416E-10</v>
      </c>
      <c r="I145" s="19"/>
    </row>
    <row r="146" spans="2:9" x14ac:dyDescent="0.25">
      <c r="B146" s="19"/>
      <c r="C146" s="74">
        <v>141</v>
      </c>
      <c r="D146" s="75">
        <f t="shared" si="8"/>
        <v>2.2524156989520416E-10</v>
      </c>
      <c r="E146" s="75">
        <f>D146*'0 - Informações do Contrato'!$D$30</f>
        <v>9.176620369763443E-13</v>
      </c>
      <c r="F146" s="75">
        <f t="shared" si="6"/>
        <v>2.2615923193218049E-10</v>
      </c>
      <c r="G146" s="75">
        <f>IF((F146&lt;0.00001),0,(-'0 - Informações do Contrato'!$D$28))</f>
        <v>0</v>
      </c>
      <c r="H146" s="82">
        <f t="shared" si="7"/>
        <v>2.2615923193218049E-10</v>
      </c>
      <c r="I146" s="19"/>
    </row>
    <row r="147" spans="2:9" x14ac:dyDescent="0.25">
      <c r="B147" s="19"/>
      <c r="C147" s="74">
        <v>142</v>
      </c>
      <c r="D147" s="75">
        <f t="shared" si="8"/>
        <v>2.2615923193218049E-10</v>
      </c>
      <c r="E147" s="75">
        <f>D147*'0 - Informações do Contrato'!$D$30</f>
        <v>9.2140070570654062E-13</v>
      </c>
      <c r="F147" s="75">
        <f t="shared" si="6"/>
        <v>2.2708063263788703E-10</v>
      </c>
      <c r="G147" s="75">
        <f>IF((F147&lt;0.00001),0,(-'0 - Informações do Contrato'!$D$28))</f>
        <v>0</v>
      </c>
      <c r="H147" s="82">
        <f t="shared" si="7"/>
        <v>2.2708063263788703E-10</v>
      </c>
      <c r="I147" s="19"/>
    </row>
    <row r="148" spans="2:9" x14ac:dyDescent="0.25">
      <c r="B148" s="19"/>
      <c r="C148" s="74">
        <v>143</v>
      </c>
      <c r="D148" s="75">
        <f t="shared" si="8"/>
        <v>2.2708063263788703E-10</v>
      </c>
      <c r="E148" s="75">
        <f>D148*'0 - Informações do Contrato'!$D$30</f>
        <v>9.2515460623593004E-13</v>
      </c>
      <c r="F148" s="75">
        <f t="shared" si="6"/>
        <v>2.2800578724412297E-10</v>
      </c>
      <c r="G148" s="75">
        <f>IF((F148&lt;0.00001),0,(-'0 - Informações do Contrato'!$D$28))</f>
        <v>0</v>
      </c>
      <c r="H148" s="82">
        <f t="shared" si="7"/>
        <v>2.2800578724412297E-10</v>
      </c>
      <c r="I148" s="19"/>
    </row>
    <row r="149" spans="2:9" x14ac:dyDescent="0.25">
      <c r="B149" s="19"/>
      <c r="C149" s="74">
        <v>144</v>
      </c>
      <c r="D149" s="75">
        <f t="shared" si="8"/>
        <v>2.2800578724412297E-10</v>
      </c>
      <c r="E149" s="75">
        <f>D149*'0 - Informações do Contrato'!$D$30</f>
        <v>9.2892380062074777E-13</v>
      </c>
      <c r="F149" s="75">
        <f t="shared" si="6"/>
        <v>2.2893471104474371E-10</v>
      </c>
      <c r="G149" s="75">
        <f>IF((F149&lt;0.00001),0,(-'0 - Informações do Contrato'!$D$28))</f>
        <v>0</v>
      </c>
      <c r="H149" s="82">
        <f t="shared" si="7"/>
        <v>2.2893471104474371E-10</v>
      </c>
      <c r="I149" s="19"/>
    </row>
    <row r="150" spans="2:9" x14ac:dyDescent="0.25">
      <c r="B150" s="19"/>
      <c r="C150" s="74">
        <v>145</v>
      </c>
      <c r="D150" s="75">
        <f t="shared" si="8"/>
        <v>2.2893471104474371E-10</v>
      </c>
      <c r="E150" s="75">
        <f>D150*'0 - Informações do Contrato'!$D$30</f>
        <v>9.3270835117005367E-13</v>
      </c>
      <c r="F150" s="75">
        <f t="shared" si="6"/>
        <v>2.2986741939591376E-10</v>
      </c>
      <c r="G150" s="75">
        <f>IF((F150&lt;0.00001),0,(-'0 - Informações do Contrato'!$D$28))</f>
        <v>0</v>
      </c>
      <c r="H150" s="82">
        <f t="shared" si="7"/>
        <v>2.2986741939591376E-10</v>
      </c>
      <c r="I150" s="19"/>
    </row>
    <row r="151" spans="2:9" x14ac:dyDescent="0.25">
      <c r="B151" s="19"/>
      <c r="C151" s="74">
        <v>146</v>
      </c>
      <c r="D151" s="75">
        <f t="shared" si="8"/>
        <v>2.2986741939591376E-10</v>
      </c>
      <c r="E151" s="75">
        <f>D151*'0 - Informações do Contrato'!$D$30</f>
        <v>9.3650832044676317E-13</v>
      </c>
      <c r="F151" s="75">
        <f t="shared" si="6"/>
        <v>2.3080392771636053E-10</v>
      </c>
      <c r="G151" s="75">
        <f>IF((F151&lt;0.00001),0,(-'0 - Informações do Contrato'!$D$28))</f>
        <v>0</v>
      </c>
      <c r="H151" s="82">
        <f t="shared" si="7"/>
        <v>2.3080392771636053E-10</v>
      </c>
      <c r="I151" s="19"/>
    </row>
    <row r="152" spans="2:9" x14ac:dyDescent="0.25">
      <c r="B152" s="19"/>
      <c r="C152" s="74">
        <v>147</v>
      </c>
      <c r="D152" s="75">
        <f t="shared" si="8"/>
        <v>2.3080392771636053E-10</v>
      </c>
      <c r="E152" s="75">
        <f>D152*'0 - Informações do Contrato'!$D$30</f>
        <v>9.4032377126867987E-13</v>
      </c>
      <c r="F152" s="75">
        <f t="shared" si="6"/>
        <v>2.317442514876292E-10</v>
      </c>
      <c r="G152" s="75">
        <f>IF((F152&lt;0.00001),0,(-'0 - Informações do Contrato'!$D$28))</f>
        <v>0</v>
      </c>
      <c r="H152" s="82">
        <f t="shared" si="7"/>
        <v>2.317442514876292E-10</v>
      </c>
      <c r="I152" s="19"/>
    </row>
    <row r="153" spans="2:9" x14ac:dyDescent="0.25">
      <c r="B153" s="19"/>
      <c r="C153" s="74">
        <v>148</v>
      </c>
      <c r="D153" s="75">
        <f t="shared" si="8"/>
        <v>2.317442514876292E-10</v>
      </c>
      <c r="E153" s="75">
        <f>D153*'0 - Informações do Contrato'!$D$30</f>
        <v>9.4415476670953536E-13</v>
      </c>
      <c r="F153" s="75">
        <f t="shared" si="6"/>
        <v>2.3268840625433873E-10</v>
      </c>
      <c r="G153" s="75">
        <f>IF((F153&lt;0.00001),0,(-'0 - Informações do Contrato'!$D$28))</f>
        <v>0</v>
      </c>
      <c r="H153" s="82">
        <f t="shared" si="7"/>
        <v>2.3268840625433873E-10</v>
      </c>
      <c r="I153" s="19"/>
    </row>
    <row r="154" spans="2:9" x14ac:dyDescent="0.25">
      <c r="B154" s="19"/>
      <c r="C154" s="74">
        <v>149</v>
      </c>
      <c r="D154" s="75">
        <f t="shared" si="8"/>
        <v>2.3268840625433873E-10</v>
      </c>
      <c r="E154" s="75">
        <f>D154*'0 - Informações do Contrato'!$D$30</f>
        <v>9.4800137010003164E-13</v>
      </c>
      <c r="F154" s="75">
        <f t="shared" si="6"/>
        <v>2.3363640762443878E-10</v>
      </c>
      <c r="G154" s="75">
        <f>IF((F154&lt;0.00001),0,(-'0 - Informações do Contrato'!$D$28))</f>
        <v>0</v>
      </c>
      <c r="H154" s="82">
        <f t="shared" si="7"/>
        <v>2.3363640762443878E-10</v>
      </c>
      <c r="I154" s="19"/>
    </row>
    <row r="155" spans="2:9" x14ac:dyDescent="0.25">
      <c r="B155" s="19"/>
      <c r="C155" s="74">
        <v>150</v>
      </c>
      <c r="D155" s="75">
        <f t="shared" si="8"/>
        <v>2.3363640762443878E-10</v>
      </c>
      <c r="E155" s="75">
        <f>D155*'0 - Informações do Contrato'!$D$30</f>
        <v>9.5186364502888749E-13</v>
      </c>
      <c r="F155" s="75">
        <f t="shared" si="6"/>
        <v>2.3458827126946769E-10</v>
      </c>
      <c r="G155" s="75">
        <f>IF((F155&lt;0.00001),0,(-'0 - Informações do Contrato'!$D$28))</f>
        <v>0</v>
      </c>
      <c r="H155" s="82">
        <f t="shared" si="7"/>
        <v>2.3458827126946769E-10</v>
      </c>
      <c r="I155" s="19"/>
    </row>
    <row r="156" spans="2:9" x14ac:dyDescent="0.25">
      <c r="B156" s="19"/>
      <c r="C156" s="74">
        <v>151</v>
      </c>
      <c r="D156" s="75">
        <f t="shared" si="8"/>
        <v>2.3458827126946769E-10</v>
      </c>
      <c r="E156" s="75">
        <f>D156*'0 - Informações do Contrato'!$D$30</f>
        <v>9.5574165534388995E-13</v>
      </c>
      <c r="F156" s="75">
        <f t="shared" si="6"/>
        <v>2.3554401292481156E-10</v>
      </c>
      <c r="G156" s="75">
        <f>IF((F156&lt;0.00001),0,(-'0 - Informações do Contrato'!$D$28))</f>
        <v>0</v>
      </c>
      <c r="H156" s="82">
        <f t="shared" si="7"/>
        <v>2.3554401292481156E-10</v>
      </c>
      <c r="I156" s="19"/>
    </row>
    <row r="157" spans="2:9" x14ac:dyDescent="0.25">
      <c r="B157" s="19"/>
      <c r="C157" s="74">
        <v>152</v>
      </c>
      <c r="D157" s="75">
        <f t="shared" si="8"/>
        <v>2.3554401292481156E-10</v>
      </c>
      <c r="E157" s="75">
        <f>D157*'0 - Informações do Contrato'!$D$30</f>
        <v>9.5963546515294992E-13</v>
      </c>
      <c r="F157" s="75">
        <f t="shared" si="6"/>
        <v>2.3650364838996453E-10</v>
      </c>
      <c r="G157" s="75">
        <f>IF((F157&lt;0.00001),0,(-'0 - Informações do Contrato'!$D$28))</f>
        <v>0</v>
      </c>
      <c r="H157" s="82">
        <f t="shared" si="7"/>
        <v>2.3650364838996453E-10</v>
      </c>
      <c r="I157" s="19"/>
    </row>
    <row r="158" spans="2:9" x14ac:dyDescent="0.25">
      <c r="B158" s="19"/>
      <c r="C158" s="74">
        <v>153</v>
      </c>
      <c r="D158" s="75">
        <f t="shared" si="8"/>
        <v>2.3650364838996453E-10</v>
      </c>
      <c r="E158" s="75">
        <f>D158*'0 - Informações do Contrato'!$D$30</f>
        <v>9.6354513882516201E-13</v>
      </c>
      <c r="F158" s="75">
        <f t="shared" si="6"/>
        <v>2.3746719352878967E-10</v>
      </c>
      <c r="G158" s="75">
        <f>IF((F158&lt;0.00001),0,(-'0 - Informações do Contrato'!$D$28))</f>
        <v>0</v>
      </c>
      <c r="H158" s="82">
        <f t="shared" si="7"/>
        <v>2.3746719352878967E-10</v>
      </c>
      <c r="I158" s="19"/>
    </row>
    <row r="159" spans="2:9" x14ac:dyDescent="0.25">
      <c r="B159" s="19"/>
      <c r="C159" s="74">
        <v>154</v>
      </c>
      <c r="D159" s="75">
        <f t="shared" si="8"/>
        <v>2.3746719352878967E-10</v>
      </c>
      <c r="E159" s="75">
        <f>D159*'0 - Informações do Contrato'!$D$30</f>
        <v>9.6747074099186837E-13</v>
      </c>
      <c r="F159" s="75">
        <f t="shared" si="6"/>
        <v>2.3843466426978152E-10</v>
      </c>
      <c r="G159" s="75">
        <f>IF((F159&lt;0.00001),0,(-'0 - Informações do Contrato'!$D$28))</f>
        <v>0</v>
      </c>
      <c r="H159" s="82">
        <f t="shared" si="7"/>
        <v>2.3843466426978152E-10</v>
      </c>
      <c r="I159" s="19"/>
    </row>
    <row r="160" spans="2:9" x14ac:dyDescent="0.25">
      <c r="B160" s="19"/>
      <c r="C160" s="74">
        <v>155</v>
      </c>
      <c r="D160" s="75">
        <f t="shared" si="8"/>
        <v>2.3843466426978152E-10</v>
      </c>
      <c r="E160" s="75">
        <f>D160*'0 - Informações do Contrato'!$D$30</f>
        <v>9.7141233654772724E-13</v>
      </c>
      <c r="F160" s="75">
        <f t="shared" si="6"/>
        <v>2.3940607660632927E-10</v>
      </c>
      <c r="G160" s="75">
        <f>IF((F160&lt;0.00001),0,(-'0 - Informações do Contrato'!$D$28))</f>
        <v>0</v>
      </c>
      <c r="H160" s="82">
        <f t="shared" si="7"/>
        <v>2.3940607660632927E-10</v>
      </c>
      <c r="I160" s="19"/>
    </row>
    <row r="161" spans="2:9" x14ac:dyDescent="0.25">
      <c r="B161" s="19"/>
      <c r="C161" s="74">
        <v>156</v>
      </c>
      <c r="D161" s="75">
        <f t="shared" si="8"/>
        <v>2.3940607660632927E-10</v>
      </c>
      <c r="E161" s="75">
        <f>D161*'0 - Informações do Contrato'!$D$30</f>
        <v>9.7536999065178584E-13</v>
      </c>
      <c r="F161" s="75">
        <f t="shared" si="6"/>
        <v>2.4038144659698108E-10</v>
      </c>
      <c r="G161" s="75">
        <f>IF((F161&lt;0.00001),0,(-'0 - Informações do Contrato'!$D$28))</f>
        <v>0</v>
      </c>
      <c r="H161" s="82">
        <f t="shared" si="7"/>
        <v>2.4038144659698108E-10</v>
      </c>
      <c r="I161" s="19"/>
    </row>
    <row r="162" spans="2:9" x14ac:dyDescent="0.25">
      <c r="B162" s="19"/>
      <c r="C162" s="74">
        <v>157</v>
      </c>
      <c r="D162" s="75">
        <f t="shared" si="8"/>
        <v>2.4038144659698108E-10</v>
      </c>
      <c r="E162" s="75">
        <f>D162*'0 - Informações do Contrato'!$D$30</f>
        <v>9.7934376872855722E-13</v>
      </c>
      <c r="F162" s="75">
        <f t="shared" si="6"/>
        <v>2.4136079036570961E-10</v>
      </c>
      <c r="G162" s="75">
        <f>IF((F162&lt;0.00001),0,(-'0 - Informações do Contrato'!$D$28))</f>
        <v>0</v>
      </c>
      <c r="H162" s="82">
        <f t="shared" si="7"/>
        <v>2.4136079036570961E-10</v>
      </c>
      <c r="I162" s="19"/>
    </row>
    <row r="163" spans="2:9" x14ac:dyDescent="0.25">
      <c r="B163" s="19"/>
      <c r="C163" s="74">
        <v>158</v>
      </c>
      <c r="D163" s="75">
        <f t="shared" si="8"/>
        <v>2.4136079036570961E-10</v>
      </c>
      <c r="E163" s="75">
        <f>D163*'0 - Informações do Contrato'!$D$30</f>
        <v>9.8333373646910188E-13</v>
      </c>
      <c r="F163" s="75">
        <f t="shared" si="6"/>
        <v>2.4234412410217872E-10</v>
      </c>
      <c r="G163" s="75">
        <f>IF((F163&lt;0.00001),0,(-'0 - Informações do Contrato'!$D$28))</f>
        <v>0</v>
      </c>
      <c r="H163" s="82">
        <f t="shared" si="7"/>
        <v>2.4234412410217872E-10</v>
      </c>
      <c r="I163" s="19"/>
    </row>
    <row r="164" spans="2:9" x14ac:dyDescent="0.25">
      <c r="B164" s="19"/>
      <c r="C164" s="74">
        <v>159</v>
      </c>
      <c r="D164" s="75">
        <f t="shared" si="8"/>
        <v>2.4234412410217872E-10</v>
      </c>
      <c r="E164" s="75">
        <f>D164*'0 - Informações do Contrato'!$D$30</f>
        <v>9.8733995983211441E-13</v>
      </c>
      <c r="F164" s="75">
        <f t="shared" si="6"/>
        <v>2.4333146406201083E-10</v>
      </c>
      <c r="G164" s="75">
        <f>IF((F164&lt;0.00001),0,(-'0 - Informações do Contrato'!$D$28))</f>
        <v>0</v>
      </c>
      <c r="H164" s="82">
        <f t="shared" si="7"/>
        <v>2.4333146406201083E-10</v>
      </c>
      <c r="I164" s="19"/>
    </row>
    <row r="165" spans="2:9" x14ac:dyDescent="0.25">
      <c r="B165" s="19"/>
      <c r="C165" s="74">
        <v>160</v>
      </c>
      <c r="D165" s="75">
        <f t="shared" si="8"/>
        <v>2.4333146406201083E-10</v>
      </c>
      <c r="E165" s="75">
        <f>D165*'0 - Informações do Contrato'!$D$30</f>
        <v>9.9136250504501288E-13</v>
      </c>
      <c r="F165" s="75">
        <f t="shared" si="6"/>
        <v>2.4432282656705584E-10</v>
      </c>
      <c r="G165" s="75">
        <f>IF((F165&lt;0.00001),0,(-'0 - Informações do Contrato'!$D$28))</f>
        <v>0</v>
      </c>
      <c r="H165" s="82">
        <f t="shared" si="7"/>
        <v>2.4432282656705584E-10</v>
      </c>
      <c r="I165" s="19"/>
    </row>
    <row r="166" spans="2:9" x14ac:dyDescent="0.25">
      <c r="B166" s="19"/>
      <c r="C166" s="74">
        <v>161</v>
      </c>
      <c r="D166" s="75">
        <f t="shared" si="8"/>
        <v>2.4432282656705584E-10</v>
      </c>
      <c r="E166" s="75">
        <f>D166*'0 - Informações do Contrato'!$D$30</f>
        <v>9.9540143860503393E-13</v>
      </c>
      <c r="F166" s="75">
        <f t="shared" si="6"/>
        <v>2.4531822800566089E-10</v>
      </c>
      <c r="G166" s="75">
        <f>IF((F166&lt;0.00001),0,(-'0 - Informações do Contrato'!$D$28))</f>
        <v>0</v>
      </c>
      <c r="H166" s="82">
        <f t="shared" si="7"/>
        <v>2.4531822800566089E-10</v>
      </c>
      <c r="I166" s="19"/>
    </row>
    <row r="167" spans="2:9" x14ac:dyDescent="0.25">
      <c r="B167" s="19"/>
      <c r="C167" s="74">
        <v>162</v>
      </c>
      <c r="D167" s="75">
        <f t="shared" si="8"/>
        <v>2.4531822800566089E-10</v>
      </c>
      <c r="E167" s="75">
        <f>D167*'0 - Informações do Contrato'!$D$30</f>
        <v>9.9945682728033263E-13</v>
      </c>
      <c r="F167" s="75">
        <f t="shared" si="6"/>
        <v>2.4631768483294122E-10</v>
      </c>
      <c r="G167" s="75">
        <f>IF((F167&lt;0.00001),0,(-'0 - Informações do Contrato'!$D$28))</f>
        <v>0</v>
      </c>
      <c r="H167" s="82">
        <f t="shared" si="7"/>
        <v>2.4631768483294122E-10</v>
      </c>
      <c r="I167" s="19"/>
    </row>
    <row r="168" spans="2:9" x14ac:dyDescent="0.25">
      <c r="B168" s="19"/>
      <c r="C168" s="74">
        <v>163</v>
      </c>
      <c r="D168" s="75">
        <f t="shared" si="8"/>
        <v>2.4631768483294122E-10</v>
      </c>
      <c r="E168" s="75">
        <f>D168*'0 - Informações do Contrato'!$D$30</f>
        <v>1.0035287381110851E-12</v>
      </c>
      <c r="F168" s="75">
        <f t="shared" si="6"/>
        <v>2.4732121357105228E-10</v>
      </c>
      <c r="G168" s="75">
        <f>IF((F168&lt;0.00001),0,(-'0 - Informações do Contrato'!$D$28))</f>
        <v>0</v>
      </c>
      <c r="H168" s="82">
        <f t="shared" si="7"/>
        <v>2.4732121357105228E-10</v>
      </c>
      <c r="I168" s="19"/>
    </row>
    <row r="169" spans="2:9" x14ac:dyDescent="0.25">
      <c r="B169" s="19"/>
      <c r="C169" s="74">
        <v>164</v>
      </c>
      <c r="D169" s="75">
        <f t="shared" si="8"/>
        <v>2.4732121357105228E-10</v>
      </c>
      <c r="E169" s="75">
        <f>D169*'0 - Informações do Contrato'!$D$30</f>
        <v>1.0076172384105979E-12</v>
      </c>
      <c r="F169" s="75">
        <f t="shared" si="6"/>
        <v>2.4832883080946289E-10</v>
      </c>
      <c r="G169" s="75">
        <f>IF((F169&lt;0.00001),0,(-'0 - Informações do Contrato'!$D$28))</f>
        <v>0</v>
      </c>
      <c r="H169" s="82">
        <f t="shared" si="7"/>
        <v>2.4832883080946289E-10</v>
      </c>
      <c r="I169" s="19"/>
    </row>
    <row r="170" spans="2:9" x14ac:dyDescent="0.25">
      <c r="B170" s="19"/>
      <c r="C170" s="74">
        <v>165</v>
      </c>
      <c r="D170" s="75">
        <f t="shared" si="8"/>
        <v>2.4832883080946289E-10</v>
      </c>
      <c r="E170" s="75">
        <f>D170*'0 - Informações do Contrato'!$D$30</f>
        <v>1.0117223957664208E-12</v>
      </c>
      <c r="F170" s="75">
        <f t="shared" si="6"/>
        <v>2.4934055320522929E-10</v>
      </c>
      <c r="G170" s="75">
        <f>IF((F170&lt;0.00001),0,(-'0 - Informações do Contrato'!$D$28))</f>
        <v>0</v>
      </c>
      <c r="H170" s="82">
        <f t="shared" si="7"/>
        <v>2.4934055320522929E-10</v>
      </c>
      <c r="I170" s="19"/>
    </row>
    <row r="171" spans="2:9" x14ac:dyDescent="0.25">
      <c r="B171" s="19"/>
      <c r="C171" s="74">
        <v>166</v>
      </c>
      <c r="D171" s="75">
        <f t="shared" si="8"/>
        <v>2.4934055320522929E-10</v>
      </c>
      <c r="E171" s="75">
        <f>D171*'0 - Informações do Contrato'!$D$30</f>
        <v>1.0158442780414624E-12</v>
      </c>
      <c r="F171" s="75">
        <f t="shared" si="6"/>
        <v>2.5035639748327077E-10</v>
      </c>
      <c r="G171" s="75">
        <f>IF((F171&lt;0.00001),0,(-'0 - Informações do Contrato'!$D$28))</f>
        <v>0</v>
      </c>
      <c r="H171" s="82">
        <f t="shared" si="7"/>
        <v>2.5035639748327077E-10</v>
      </c>
      <c r="I171" s="19"/>
    </row>
    <row r="172" spans="2:9" x14ac:dyDescent="0.25">
      <c r="B172" s="19"/>
      <c r="C172" s="74">
        <v>167</v>
      </c>
      <c r="D172" s="75">
        <f t="shared" si="8"/>
        <v>2.5035639748327077E-10</v>
      </c>
      <c r="E172" s="75">
        <f>D172*'0 - Informações do Contrato'!$D$30</f>
        <v>1.0199829533751141E-12</v>
      </c>
      <c r="F172" s="75">
        <f t="shared" si="6"/>
        <v>2.5137638043664587E-10</v>
      </c>
      <c r="G172" s="75">
        <f>IF((F172&lt;0.00001),0,(-'0 - Informações do Contrato'!$D$28))</f>
        <v>0</v>
      </c>
      <c r="H172" s="82">
        <f t="shared" si="7"/>
        <v>2.5137638043664587E-10</v>
      </c>
      <c r="I172" s="19"/>
    </row>
    <row r="173" spans="2:9" x14ac:dyDescent="0.25">
      <c r="B173" s="19"/>
      <c r="C173" s="74">
        <v>168</v>
      </c>
      <c r="D173" s="75">
        <f t="shared" si="8"/>
        <v>2.5137638043664587E-10</v>
      </c>
      <c r="E173" s="75">
        <f>D173*'0 - Informações do Contrato'!$D$30</f>
        <v>1.0241384901843756E-12</v>
      </c>
      <c r="F173" s="75">
        <f t="shared" si="6"/>
        <v>2.5240051892683026E-10</v>
      </c>
      <c r="G173" s="75">
        <f>IF((F173&lt;0.00001),0,(-'0 - Informações do Contrato'!$D$28))</f>
        <v>0</v>
      </c>
      <c r="H173" s="82">
        <f t="shared" si="7"/>
        <v>2.5240051892683026E-10</v>
      </c>
      <c r="I173" s="19"/>
    </row>
    <row r="174" spans="2:9" x14ac:dyDescent="0.25">
      <c r="B174" s="19"/>
      <c r="C174" s="74">
        <v>169</v>
      </c>
      <c r="D174" s="75">
        <f t="shared" si="8"/>
        <v>2.5240051892683026E-10</v>
      </c>
      <c r="E174" s="75">
        <f>D174*'0 - Informações do Contrato'!$D$30</f>
        <v>1.0283109571649856E-12</v>
      </c>
      <c r="F174" s="75">
        <f t="shared" si="6"/>
        <v>2.5342882988399524E-10</v>
      </c>
      <c r="G174" s="75">
        <f>IF((F174&lt;0.00001),0,(-'0 - Informações do Contrato'!$D$28))</f>
        <v>0</v>
      </c>
      <c r="H174" s="82">
        <f t="shared" si="7"/>
        <v>2.5342882988399524E-10</v>
      </c>
      <c r="I174" s="19"/>
    </row>
    <row r="175" spans="2:9" x14ac:dyDescent="0.25">
      <c r="B175" s="19"/>
      <c r="C175" s="74">
        <v>170</v>
      </c>
      <c r="D175" s="75">
        <f t="shared" si="8"/>
        <v>2.5342882988399524E-10</v>
      </c>
      <c r="E175" s="75">
        <f>D175*'0 - Informações do Contrato'!$D$30</f>
        <v>1.0325004232925576E-12</v>
      </c>
      <c r="F175" s="75">
        <f t="shared" si="6"/>
        <v>2.5446133030728782E-10</v>
      </c>
      <c r="G175" s="75">
        <f>IF((F175&lt;0.00001),0,(-'0 - Informações do Contrato'!$D$28))</f>
        <v>0</v>
      </c>
      <c r="H175" s="82">
        <f t="shared" si="7"/>
        <v>2.5446133030728782E-10</v>
      </c>
      <c r="I175" s="19"/>
    </row>
    <row r="176" spans="2:9" x14ac:dyDescent="0.25">
      <c r="B176" s="19"/>
      <c r="C176" s="74">
        <v>171</v>
      </c>
      <c r="D176" s="75">
        <f t="shared" si="8"/>
        <v>2.5446133030728782E-10</v>
      </c>
      <c r="E176" s="75">
        <f>D176*'0 - Informações do Contrato'!$D$30</f>
        <v>1.036706957823721E-12</v>
      </c>
      <c r="F176" s="75">
        <f t="shared" si="6"/>
        <v>2.5549803726511156E-10</v>
      </c>
      <c r="G176" s="75">
        <f>IF((F176&lt;0.00001),0,(-'0 - Informações do Contrato'!$D$28))</f>
        <v>0</v>
      </c>
      <c r="H176" s="82">
        <f t="shared" si="7"/>
        <v>2.5549803726511156E-10</v>
      </c>
      <c r="I176" s="19"/>
    </row>
    <row r="177" spans="2:9" x14ac:dyDescent="0.25">
      <c r="B177" s="19"/>
      <c r="C177" s="74">
        <v>172</v>
      </c>
      <c r="D177" s="75">
        <f t="shared" si="8"/>
        <v>2.5549803726511156E-10</v>
      </c>
      <c r="E177" s="75">
        <f>D177*'0 - Informações do Contrato'!$D$30</f>
        <v>1.0409306302972643E-12</v>
      </c>
      <c r="F177" s="75">
        <f t="shared" si="6"/>
        <v>2.565389678954088E-10</v>
      </c>
      <c r="G177" s="75">
        <f>IF((F177&lt;0.00001),0,(-'0 - Informações do Contrato'!$D$28))</f>
        <v>0</v>
      </c>
      <c r="H177" s="82">
        <f t="shared" si="7"/>
        <v>2.565389678954088E-10</v>
      </c>
      <c r="I177" s="19"/>
    </row>
    <row r="178" spans="2:9" x14ac:dyDescent="0.25">
      <c r="B178" s="19"/>
      <c r="C178" s="74">
        <v>173</v>
      </c>
      <c r="D178" s="75">
        <f t="shared" si="8"/>
        <v>2.565389678954088E-10</v>
      </c>
      <c r="E178" s="75">
        <f>D178*'0 - Informações do Contrato'!$D$30</f>
        <v>1.0451715105352864E-12</v>
      </c>
      <c r="F178" s="75">
        <f t="shared" si="6"/>
        <v>2.575841394059441E-10</v>
      </c>
      <c r="G178" s="75">
        <f>IF((F178&lt;0.00001),0,(-'0 - Informações do Contrato'!$D$28))</f>
        <v>0</v>
      </c>
      <c r="H178" s="82">
        <f t="shared" si="7"/>
        <v>2.575841394059441E-10</v>
      </c>
      <c r="I178" s="19"/>
    </row>
    <row r="179" spans="2:9" x14ac:dyDescent="0.25">
      <c r="B179" s="19"/>
      <c r="C179" s="74">
        <v>174</v>
      </c>
      <c r="D179" s="75">
        <f t="shared" si="8"/>
        <v>2.575841394059441E-10</v>
      </c>
      <c r="E179" s="75">
        <f>D179*'0 - Informações do Contrato'!$D$30</f>
        <v>1.04942966864435E-12</v>
      </c>
      <c r="F179" s="75">
        <f t="shared" si="6"/>
        <v>2.5863356907458843E-10</v>
      </c>
      <c r="G179" s="75">
        <f>IF((F179&lt;0.00001),0,(-'0 - Informações do Contrato'!$D$28))</f>
        <v>0</v>
      </c>
      <c r="H179" s="82">
        <f t="shared" si="7"/>
        <v>2.5863356907458843E-10</v>
      </c>
      <c r="I179" s="19"/>
    </row>
    <row r="180" spans="2:9" x14ac:dyDescent="0.25">
      <c r="B180" s="19"/>
      <c r="C180" s="74">
        <v>175</v>
      </c>
      <c r="D180" s="75">
        <f t="shared" si="8"/>
        <v>2.5863356907458843E-10</v>
      </c>
      <c r="E180" s="75">
        <f>D180*'0 - Informações do Contrato'!$D$30</f>
        <v>1.0537051750166399E-12</v>
      </c>
      <c r="F180" s="75">
        <f t="shared" si="6"/>
        <v>2.5968727424960508E-10</v>
      </c>
      <c r="G180" s="75">
        <f>IF((F180&lt;0.00001),0,(-'0 - Informações do Contrato'!$D$28))</f>
        <v>0</v>
      </c>
      <c r="H180" s="82">
        <f t="shared" si="7"/>
        <v>2.5968727424960508E-10</v>
      </c>
      <c r="I180" s="19"/>
    </row>
    <row r="181" spans="2:9" x14ac:dyDescent="0.25">
      <c r="B181" s="19"/>
      <c r="C181" s="74">
        <v>176</v>
      </c>
      <c r="D181" s="75">
        <f t="shared" si="8"/>
        <v>2.5968727424960508E-10</v>
      </c>
      <c r="E181" s="75">
        <f>D181*'0 - Informações do Contrato'!$D$30</f>
        <v>1.0579981003311288E-12</v>
      </c>
      <c r="F181" s="75">
        <f t="shared" si="6"/>
        <v>2.6074527234993619E-10</v>
      </c>
      <c r="G181" s="75">
        <f>IF((F181&lt;0.00001),0,(-'0 - Informações do Contrato'!$D$28))</f>
        <v>0</v>
      </c>
      <c r="H181" s="82">
        <f t="shared" si="7"/>
        <v>2.6074527234993619E-10</v>
      </c>
      <c r="I181" s="19"/>
    </row>
    <row r="182" spans="2:9" x14ac:dyDescent="0.25">
      <c r="B182" s="19"/>
      <c r="C182" s="74">
        <v>177</v>
      </c>
      <c r="D182" s="75">
        <f t="shared" si="8"/>
        <v>2.6074527234993619E-10</v>
      </c>
      <c r="E182" s="75">
        <f>D182*'0 - Informações do Contrato'!$D$30</f>
        <v>1.0623085155547424E-12</v>
      </c>
      <c r="F182" s="75">
        <f t="shared" si="6"/>
        <v>2.6180758086549094E-10</v>
      </c>
      <c r="G182" s="75">
        <f>IF((F182&lt;0.00001),0,(-'0 - Informações do Contrato'!$D$28))</f>
        <v>0</v>
      </c>
      <c r="H182" s="82">
        <f t="shared" si="7"/>
        <v>2.6180758086549094E-10</v>
      </c>
      <c r="I182" s="19"/>
    </row>
    <row r="183" spans="2:9" x14ac:dyDescent="0.25">
      <c r="B183" s="19"/>
      <c r="C183" s="74">
        <v>178</v>
      </c>
      <c r="D183" s="75">
        <f t="shared" si="8"/>
        <v>2.6180758086549094E-10</v>
      </c>
      <c r="E183" s="75">
        <f>D183*'0 - Informações do Contrato'!$D$30</f>
        <v>1.0666364919435363E-12</v>
      </c>
      <c r="F183" s="75">
        <f t="shared" si="6"/>
        <v>2.6287421735743445E-10</v>
      </c>
      <c r="G183" s="75">
        <f>IF((F183&lt;0.00001),0,(-'0 - Informações do Contrato'!$D$28))</f>
        <v>0</v>
      </c>
      <c r="H183" s="82">
        <f t="shared" si="7"/>
        <v>2.6287421735743445E-10</v>
      </c>
      <c r="I183" s="19"/>
    </row>
    <row r="184" spans="2:9" x14ac:dyDescent="0.25">
      <c r="B184" s="19"/>
      <c r="C184" s="74">
        <v>179</v>
      </c>
      <c r="D184" s="75">
        <f t="shared" si="8"/>
        <v>2.6287421735743445E-10</v>
      </c>
      <c r="E184" s="75">
        <f>D184*'0 - Informações do Contrato'!$D$30</f>
        <v>1.0709821010438706E-12</v>
      </c>
      <c r="F184" s="75">
        <f t="shared" si="6"/>
        <v>2.6394519945847833E-10</v>
      </c>
      <c r="G184" s="75">
        <f>IF((F184&lt;0.00001),0,(-'0 - Informações do Contrato'!$D$28))</f>
        <v>0</v>
      </c>
      <c r="H184" s="82">
        <f t="shared" si="7"/>
        <v>2.6394519945847833E-10</v>
      </c>
      <c r="I184" s="19"/>
    </row>
    <row r="185" spans="2:9" x14ac:dyDescent="0.25">
      <c r="B185" s="19"/>
      <c r="C185" s="74">
        <v>180</v>
      </c>
      <c r="D185" s="75">
        <f t="shared" si="8"/>
        <v>2.6394519945847833E-10</v>
      </c>
      <c r="E185" s="75">
        <f>D185*'0 - Informações do Contrato'!$D$30</f>
        <v>1.075345414693595E-12</v>
      </c>
      <c r="F185" s="75">
        <f t="shared" si="6"/>
        <v>2.6502054487317194E-10</v>
      </c>
      <c r="G185" s="75">
        <f>IF((F185&lt;0.00001),0,(-'0 - Informações do Contrato'!$D$28))</f>
        <v>0</v>
      </c>
      <c r="H185" s="82">
        <f t="shared" si="7"/>
        <v>2.6502054487317194E-10</v>
      </c>
      <c r="I185" s="19"/>
    </row>
    <row r="186" spans="2:9" x14ac:dyDescent="0.25">
      <c r="B186" s="19"/>
      <c r="C186" s="74">
        <v>181</v>
      </c>
      <c r="D186" s="75">
        <f t="shared" si="8"/>
        <v>2.6502054487317194E-10</v>
      </c>
      <c r="E186" s="75">
        <f>D186*'0 - Informações do Contrato'!$D$30</f>
        <v>1.0797265050232355E-12</v>
      </c>
      <c r="F186" s="75">
        <f t="shared" si="6"/>
        <v>2.6610027137819519E-10</v>
      </c>
      <c r="G186" s="75">
        <f>IF((F186&lt;0.00001),0,(-'0 - Informações do Contrato'!$D$28))</f>
        <v>0</v>
      </c>
      <c r="H186" s="82">
        <f t="shared" si="7"/>
        <v>2.6610027137819519E-10</v>
      </c>
      <c r="I186" s="19"/>
    </row>
    <row r="187" spans="2:9" x14ac:dyDescent="0.25">
      <c r="B187" s="19"/>
      <c r="C187" s="74">
        <v>182</v>
      </c>
      <c r="D187" s="75">
        <f t="shared" si="8"/>
        <v>2.6610027137819519E-10</v>
      </c>
      <c r="E187" s="75">
        <f>D187*'0 - Informações do Contrato'!$D$30</f>
        <v>1.0841254444571863E-12</v>
      </c>
      <c r="F187" s="75">
        <f t="shared" si="6"/>
        <v>2.671843968226524E-10</v>
      </c>
      <c r="G187" s="75">
        <f>IF((F187&lt;0.00001),0,(-'0 - Informações do Contrato'!$D$28))</f>
        <v>0</v>
      </c>
      <c r="H187" s="82">
        <f t="shared" si="7"/>
        <v>2.671843968226524E-10</v>
      </c>
      <c r="I187" s="19"/>
    </row>
    <row r="188" spans="2:9" x14ac:dyDescent="0.25">
      <c r="B188" s="19"/>
      <c r="C188" s="74">
        <v>183</v>
      </c>
      <c r="D188" s="75">
        <f t="shared" si="8"/>
        <v>2.671843968226524E-10</v>
      </c>
      <c r="E188" s="75">
        <f>D188*'0 - Informações do Contrato'!$D$30</f>
        <v>1.0885423057149077E-12</v>
      </c>
      <c r="F188" s="75">
        <f t="shared" si="6"/>
        <v>2.6827293912836728E-10</v>
      </c>
      <c r="G188" s="75">
        <f>IF((F188&lt;0.00001),0,(-'0 - Informações do Contrato'!$D$28))</f>
        <v>0</v>
      </c>
      <c r="H188" s="82">
        <f t="shared" si="7"/>
        <v>2.6827293912836728E-10</v>
      </c>
      <c r="I188" s="19"/>
    </row>
    <row r="189" spans="2:9" x14ac:dyDescent="0.25">
      <c r="B189" s="19"/>
      <c r="C189" s="74">
        <v>184</v>
      </c>
      <c r="D189" s="75">
        <f t="shared" si="8"/>
        <v>2.6827293912836728E-10</v>
      </c>
      <c r="E189" s="75">
        <f>D189*'0 - Informações do Contrato'!$D$30</f>
        <v>1.0929771618121281E-12</v>
      </c>
      <c r="F189" s="75">
        <f t="shared" si="6"/>
        <v>2.6936591629017942E-10</v>
      </c>
      <c r="G189" s="75">
        <f>IF((F189&lt;0.00001),0,(-'0 - Informações do Contrato'!$D$28))</f>
        <v>0</v>
      </c>
      <c r="H189" s="82">
        <f t="shared" si="7"/>
        <v>2.6936591629017942E-10</v>
      </c>
      <c r="I189" s="19"/>
    </row>
    <row r="190" spans="2:9" x14ac:dyDescent="0.25">
      <c r="B190" s="19"/>
      <c r="C190" s="74">
        <v>185</v>
      </c>
      <c r="D190" s="75">
        <f t="shared" si="8"/>
        <v>2.6936591629017942E-10</v>
      </c>
      <c r="E190" s="75">
        <f>D190*'0 - Informações do Contrato'!$D$30</f>
        <v>1.0974300860620515E-12</v>
      </c>
      <c r="F190" s="75">
        <f t="shared" si="6"/>
        <v>2.7046334637624147E-10</v>
      </c>
      <c r="G190" s="75">
        <f>IF((F190&lt;0.00001),0,(-'0 - Informações do Contrato'!$D$28))</f>
        <v>0</v>
      </c>
      <c r="H190" s="82">
        <f t="shared" si="7"/>
        <v>2.7046334637624147E-10</v>
      </c>
      <c r="I190" s="19"/>
    </row>
    <row r="191" spans="2:9" x14ac:dyDescent="0.25">
      <c r="B191" s="19"/>
      <c r="C191" s="74">
        <v>186</v>
      </c>
      <c r="D191" s="75">
        <f t="shared" si="8"/>
        <v>2.7046334637624147E-10</v>
      </c>
      <c r="E191" s="75">
        <f>D191*'0 - Informações do Contrato'!$D$30</f>
        <v>1.1019011520765681E-12</v>
      </c>
      <c r="F191" s="75">
        <f t="shared" si="6"/>
        <v>2.7156524752831806E-10</v>
      </c>
      <c r="G191" s="75">
        <f>IF((F191&lt;0.00001),0,(-'0 - Informações do Contrato'!$D$28))</f>
        <v>0</v>
      </c>
      <c r="H191" s="82">
        <f t="shared" si="7"/>
        <v>2.7156524752831806E-10</v>
      </c>
      <c r="I191" s="19"/>
    </row>
    <row r="192" spans="2:9" x14ac:dyDescent="0.25">
      <c r="B192" s="19"/>
      <c r="C192" s="74">
        <v>187</v>
      </c>
      <c r="D192" s="75">
        <f t="shared" si="8"/>
        <v>2.7156524752831806E-10</v>
      </c>
      <c r="E192" s="75">
        <f>D192*'0 - Informações do Contrato'!$D$30</f>
        <v>1.1063904337674728E-12</v>
      </c>
      <c r="F192" s="75">
        <f t="shared" si="6"/>
        <v>2.7267163796208553E-10</v>
      </c>
      <c r="G192" s="75">
        <f>IF((F192&lt;0.00001),0,(-'0 - Informações do Contrato'!$D$28))</f>
        <v>0</v>
      </c>
      <c r="H192" s="82">
        <f t="shared" si="7"/>
        <v>2.7267163796208553E-10</v>
      </c>
      <c r="I192" s="19"/>
    </row>
    <row r="193" spans="2:9" x14ac:dyDescent="0.25">
      <c r="B193" s="19"/>
      <c r="C193" s="74">
        <v>188</v>
      </c>
      <c r="D193" s="75">
        <f t="shared" si="8"/>
        <v>2.7267163796208553E-10</v>
      </c>
      <c r="E193" s="75">
        <f>D193*'0 - Informações do Contrato'!$D$30</f>
        <v>1.110898005347686E-12</v>
      </c>
      <c r="F193" s="75">
        <f t="shared" si="6"/>
        <v>2.737825359674332E-10</v>
      </c>
      <c r="G193" s="75">
        <f>IF((F193&lt;0.00001),0,(-'0 - Informações do Contrato'!$D$28))</f>
        <v>0</v>
      </c>
      <c r="H193" s="82">
        <f t="shared" si="7"/>
        <v>2.737825359674332E-10</v>
      </c>
      <c r="I193" s="19"/>
    </row>
    <row r="194" spans="2:9" x14ac:dyDescent="0.25">
      <c r="B194" s="19"/>
      <c r="C194" s="74">
        <v>189</v>
      </c>
      <c r="D194" s="75">
        <f t="shared" si="8"/>
        <v>2.737825359674332E-10</v>
      </c>
      <c r="E194" s="75">
        <f>D194*'0 - Informações do Contrato'!$D$30</f>
        <v>1.1154239413324804E-12</v>
      </c>
      <c r="F194" s="75">
        <f t="shared" si="6"/>
        <v>2.7489795990876566E-10</v>
      </c>
      <c r="G194" s="75">
        <f>IF((F194&lt;0.00001),0,(-'0 - Informações do Contrato'!$D$28))</f>
        <v>0</v>
      </c>
      <c r="H194" s="82">
        <f t="shared" si="7"/>
        <v>2.7489795990876566E-10</v>
      </c>
      <c r="I194" s="19"/>
    </row>
    <row r="195" spans="2:9" x14ac:dyDescent="0.25">
      <c r="B195" s="19"/>
      <c r="C195" s="74">
        <v>190</v>
      </c>
      <c r="D195" s="75">
        <f t="shared" si="8"/>
        <v>2.7489795990876566E-10</v>
      </c>
      <c r="E195" s="75">
        <f>D195*'0 - Informações do Contrato'!$D$30</f>
        <v>1.1199683165407138E-12</v>
      </c>
      <c r="F195" s="75">
        <f t="shared" si="6"/>
        <v>2.7601792822530636E-10</v>
      </c>
      <c r="G195" s="75">
        <f>IF((F195&lt;0.00001),0,(-'0 - Informações do Contrato'!$D$28))</f>
        <v>0</v>
      </c>
      <c r="H195" s="82">
        <f t="shared" si="7"/>
        <v>2.7601792822530636E-10</v>
      </c>
      <c r="I195" s="19"/>
    </row>
    <row r="196" spans="2:9" x14ac:dyDescent="0.25">
      <c r="B196" s="19"/>
      <c r="C196" s="74">
        <v>191</v>
      </c>
      <c r="D196" s="75">
        <f t="shared" si="8"/>
        <v>2.7601792822530636E-10</v>
      </c>
      <c r="E196" s="75">
        <f>D196*'0 - Informações do Contrato'!$D$30</f>
        <v>1.1245312060960648E-12</v>
      </c>
      <c r="F196" s="75">
        <f t="shared" si="6"/>
        <v>2.7714245943140244E-10</v>
      </c>
      <c r="G196" s="75">
        <f>IF((F196&lt;0.00001),0,(-'0 - Informações do Contrato'!$D$28))</f>
        <v>0</v>
      </c>
      <c r="H196" s="82">
        <f t="shared" si="7"/>
        <v>2.7714245943140244E-10</v>
      </c>
      <c r="I196" s="19"/>
    </row>
    <row r="197" spans="2:9" x14ac:dyDescent="0.25">
      <c r="B197" s="19"/>
      <c r="C197" s="74">
        <v>192</v>
      </c>
      <c r="D197" s="75">
        <f t="shared" si="8"/>
        <v>2.7714245943140244E-10</v>
      </c>
      <c r="E197" s="75">
        <f>D197*'0 - Informações do Contrato'!$D$30</f>
        <v>1.1291126854282756E-12</v>
      </c>
      <c r="F197" s="75">
        <f t="shared" si="6"/>
        <v>2.7827157211683069E-10</v>
      </c>
      <c r="G197" s="75">
        <f>IF((F197&lt;0.00001),0,(-'0 - Informações do Contrato'!$D$28))</f>
        <v>0</v>
      </c>
      <c r="H197" s="82">
        <f t="shared" si="7"/>
        <v>2.7827157211683069E-10</v>
      </c>
      <c r="I197" s="19"/>
    </row>
    <row r="198" spans="2:9" x14ac:dyDescent="0.25">
      <c r="B198" s="19"/>
      <c r="C198" s="74">
        <v>193</v>
      </c>
      <c r="D198" s="75">
        <f t="shared" si="8"/>
        <v>2.7827157211683069E-10</v>
      </c>
      <c r="E198" s="75">
        <f>D198*'0 - Informações do Contrato'!$D$30</f>
        <v>1.1337128302743979E-12</v>
      </c>
      <c r="F198" s="75">
        <f t="shared" ref="F198:F261" si="9">D198+E198</f>
        <v>2.7940528494710511E-10</v>
      </c>
      <c r="G198" s="75">
        <f>IF((F198&lt;0.00001),0,(-'0 - Informações do Contrato'!$D$28))</f>
        <v>0</v>
      </c>
      <c r="H198" s="82">
        <f t="shared" ref="H198:H261" si="10">IF((F198+G198)&lt;0,0,(F198+G198))</f>
        <v>2.7940528494710511E-10</v>
      </c>
      <c r="I198" s="19"/>
    </row>
    <row r="199" spans="2:9" x14ac:dyDescent="0.25">
      <c r="B199" s="19"/>
      <c r="C199" s="74">
        <v>194</v>
      </c>
      <c r="D199" s="75">
        <f t="shared" ref="D199:D262" si="11">H198</f>
        <v>2.7940528494710511E-10</v>
      </c>
      <c r="E199" s="75">
        <f>D199*'0 - Informações do Contrato'!$D$30</f>
        <v>1.1383317166800462E-12</v>
      </c>
      <c r="F199" s="75">
        <f t="shared" si="9"/>
        <v>2.8054361666378516E-10</v>
      </c>
      <c r="G199" s="75">
        <f>IF((F199&lt;0.00001),0,(-'0 - Informações do Contrato'!$D$28))</f>
        <v>0</v>
      </c>
      <c r="H199" s="82">
        <f t="shared" si="10"/>
        <v>2.8054361666378516E-10</v>
      </c>
      <c r="I199" s="19"/>
    </row>
    <row r="200" spans="2:9" x14ac:dyDescent="0.25">
      <c r="B200" s="19"/>
      <c r="C200" s="74">
        <v>195</v>
      </c>
      <c r="D200" s="75">
        <f t="shared" si="11"/>
        <v>2.8054361666378516E-10</v>
      </c>
      <c r="E200" s="75">
        <f>D200*'0 - Informações do Contrato'!$D$30</f>
        <v>1.1429694210006536E-12</v>
      </c>
      <c r="F200" s="75">
        <f t="shared" si="9"/>
        <v>2.8168658608478582E-10</v>
      </c>
      <c r="G200" s="75">
        <f>IF((F200&lt;0.00001),0,(-'0 - Informações do Contrato'!$D$28))</f>
        <v>0</v>
      </c>
      <c r="H200" s="82">
        <f t="shared" si="10"/>
        <v>2.8168658608478582E-10</v>
      </c>
      <c r="I200" s="19"/>
    </row>
    <row r="201" spans="2:9" x14ac:dyDescent="0.25">
      <c r="B201" s="19"/>
      <c r="C201" s="74">
        <v>196</v>
      </c>
      <c r="D201" s="75">
        <f t="shared" si="11"/>
        <v>2.8168658608478582E-10</v>
      </c>
      <c r="E201" s="75">
        <f>D201*'0 - Informações do Contrato'!$D$30</f>
        <v>1.1476260199027353E-12</v>
      </c>
      <c r="F201" s="75">
        <f t="shared" si="9"/>
        <v>2.8283421210468857E-10</v>
      </c>
      <c r="G201" s="75">
        <f>IF((F201&lt;0.00001),0,(-'0 - Informações do Contrato'!$D$28))</f>
        <v>0</v>
      </c>
      <c r="H201" s="82">
        <f t="shared" si="10"/>
        <v>2.8283421210468857E-10</v>
      </c>
      <c r="I201" s="19"/>
    </row>
    <row r="202" spans="2:9" x14ac:dyDescent="0.25">
      <c r="B202" s="19"/>
      <c r="C202" s="74">
        <v>197</v>
      </c>
      <c r="D202" s="75">
        <f t="shared" si="11"/>
        <v>2.8283421210468857E-10</v>
      </c>
      <c r="E202" s="75">
        <f>D202*'0 - Informações do Contrato'!$D$30</f>
        <v>1.1523015903651547E-12</v>
      </c>
      <c r="F202" s="75">
        <f t="shared" si="9"/>
        <v>2.8398651369505373E-10</v>
      </c>
      <c r="G202" s="75">
        <f>IF((F202&lt;0.00001),0,(-'0 - Informações do Contrato'!$D$28))</f>
        <v>0</v>
      </c>
      <c r="H202" s="82">
        <f t="shared" si="10"/>
        <v>2.8398651369505373E-10</v>
      </c>
      <c r="I202" s="19"/>
    </row>
    <row r="203" spans="2:9" x14ac:dyDescent="0.25">
      <c r="B203" s="19"/>
      <c r="C203" s="74">
        <v>198</v>
      </c>
      <c r="D203" s="75">
        <f t="shared" si="11"/>
        <v>2.8398651369505373E-10</v>
      </c>
      <c r="E203" s="75">
        <f>D203*'0 - Informações do Contrato'!$D$30</f>
        <v>1.1569962096803972E-12</v>
      </c>
      <c r="F203" s="75">
        <f t="shared" si="9"/>
        <v>2.8514350990473411E-10</v>
      </c>
      <c r="G203" s="75">
        <f>IF((F203&lt;0.00001),0,(-'0 - Informações do Contrato'!$D$28))</f>
        <v>0</v>
      </c>
      <c r="H203" s="82">
        <f t="shared" si="10"/>
        <v>2.8514350990473411E-10</v>
      </c>
      <c r="I203" s="19"/>
    </row>
    <row r="204" spans="2:9" x14ac:dyDescent="0.25">
      <c r="B204" s="19"/>
      <c r="C204" s="74">
        <v>199</v>
      </c>
      <c r="D204" s="75">
        <f t="shared" si="11"/>
        <v>2.8514350990473411E-10</v>
      </c>
      <c r="E204" s="75">
        <f>D204*'0 - Informações do Contrato'!$D$30</f>
        <v>1.1617099554558471E-12</v>
      </c>
      <c r="F204" s="75">
        <f t="shared" si="9"/>
        <v>2.8630521986018996E-10</v>
      </c>
      <c r="G204" s="75">
        <f>IF((F204&lt;0.00001),0,(-'0 - Informações do Contrato'!$D$28))</f>
        <v>0</v>
      </c>
      <c r="H204" s="82">
        <f t="shared" si="10"/>
        <v>2.8630521986018996E-10</v>
      </c>
      <c r="I204" s="19"/>
    </row>
    <row r="205" spans="2:9" x14ac:dyDescent="0.25">
      <c r="B205" s="19"/>
      <c r="C205" s="74">
        <v>200</v>
      </c>
      <c r="D205" s="75">
        <f t="shared" si="11"/>
        <v>2.8630521986018996E-10</v>
      </c>
      <c r="E205" s="75">
        <f>D205*'0 - Informações do Contrato'!$D$30</f>
        <v>1.1664429056150709E-12</v>
      </c>
      <c r="F205" s="75">
        <f t="shared" si="9"/>
        <v>2.8747166276580503E-10</v>
      </c>
      <c r="G205" s="75">
        <f>IF((F205&lt;0.00001),0,(-'0 - Informações do Contrato'!$D$28))</f>
        <v>0</v>
      </c>
      <c r="H205" s="82">
        <f t="shared" si="10"/>
        <v>2.8747166276580503E-10</v>
      </c>
      <c r="I205" s="19"/>
    </row>
    <row r="206" spans="2:9" x14ac:dyDescent="0.25">
      <c r="B206" s="19"/>
      <c r="C206" s="74">
        <v>201</v>
      </c>
      <c r="D206" s="75">
        <f t="shared" si="11"/>
        <v>2.8747166276580503E-10</v>
      </c>
      <c r="E206" s="75">
        <f>D206*'0 - Informações do Contrato'!$D$30</f>
        <v>1.1711951383991051E-12</v>
      </c>
      <c r="F206" s="75">
        <f t="shared" si="9"/>
        <v>2.8864285790420414E-10</v>
      </c>
      <c r="G206" s="75">
        <f>IF((F206&lt;0.00001),0,(-'0 - Informações do Contrato'!$D$28))</f>
        <v>0</v>
      </c>
      <c r="H206" s="82">
        <f t="shared" si="10"/>
        <v>2.8864285790420414E-10</v>
      </c>
      <c r="I206" s="19"/>
    </row>
    <row r="207" spans="2:9" x14ac:dyDescent="0.25">
      <c r="B207" s="19"/>
      <c r="C207" s="74">
        <v>202</v>
      </c>
      <c r="D207" s="75">
        <f t="shared" si="11"/>
        <v>2.8864285790420414E-10</v>
      </c>
      <c r="E207" s="75">
        <f>D207*'0 - Informações do Contrato'!$D$30</f>
        <v>1.1759667323677502E-12</v>
      </c>
      <c r="F207" s="75">
        <f t="shared" si="9"/>
        <v>2.8981882463657192E-10</v>
      </c>
      <c r="G207" s="75">
        <f>IF((F207&lt;0.00001),0,(-'0 - Informações do Contrato'!$D$28))</f>
        <v>0</v>
      </c>
      <c r="H207" s="82">
        <f t="shared" si="10"/>
        <v>2.8981882463657192E-10</v>
      </c>
      <c r="I207" s="19"/>
    </row>
    <row r="208" spans="2:9" x14ac:dyDescent="0.25">
      <c r="B208" s="19"/>
      <c r="C208" s="74">
        <v>203</v>
      </c>
      <c r="D208" s="75">
        <f t="shared" si="11"/>
        <v>2.8981882463657192E-10</v>
      </c>
      <c r="E208" s="75">
        <f>D208*'0 - Informações do Contrato'!$D$30</f>
        <v>1.1807577664008691E-12</v>
      </c>
      <c r="F208" s="75">
        <f t="shared" si="9"/>
        <v>2.9099958240297278E-10</v>
      </c>
      <c r="G208" s="75">
        <f>IF((F208&lt;0.00001),0,(-'0 - Informações do Contrato'!$D$28))</f>
        <v>0</v>
      </c>
      <c r="H208" s="82">
        <f t="shared" si="10"/>
        <v>2.9099958240297278E-10</v>
      </c>
      <c r="I208" s="19"/>
    </row>
    <row r="209" spans="2:9" x14ac:dyDescent="0.25">
      <c r="B209" s="19"/>
      <c r="C209" s="74">
        <v>204</v>
      </c>
      <c r="D209" s="75">
        <f t="shared" si="11"/>
        <v>2.9099958240297278E-10</v>
      </c>
      <c r="E209" s="75">
        <f>D209*'0 - Informações do Contrato'!$D$30</f>
        <v>1.1855683196996902E-12</v>
      </c>
      <c r="F209" s="75">
        <f t="shared" si="9"/>
        <v>2.9218515072267245E-10</v>
      </c>
      <c r="G209" s="75">
        <f>IF((F209&lt;0.00001),0,(-'0 - Informações do Contrato'!$D$28))</f>
        <v>0</v>
      </c>
      <c r="H209" s="82">
        <f t="shared" si="10"/>
        <v>2.9218515072267245E-10</v>
      </c>
      <c r="I209" s="19"/>
    </row>
    <row r="210" spans="2:9" x14ac:dyDescent="0.25">
      <c r="B210" s="19"/>
      <c r="C210" s="74">
        <v>205</v>
      </c>
      <c r="D210" s="75">
        <f t="shared" si="11"/>
        <v>2.9218515072267245E-10</v>
      </c>
      <c r="E210" s="75">
        <f>D210*'0 - Informações do Contrato'!$D$30</f>
        <v>1.1903984717881187E-12</v>
      </c>
      <c r="F210" s="75">
        <f t="shared" si="9"/>
        <v>2.9337554919446055E-10</v>
      </c>
      <c r="G210" s="75">
        <f>IF((F210&lt;0.00001),0,(-'0 - Informações do Contrato'!$D$28))</f>
        <v>0</v>
      </c>
      <c r="H210" s="82">
        <f t="shared" si="10"/>
        <v>2.9337554919446055E-10</v>
      </c>
      <c r="I210" s="19"/>
    </row>
    <row r="211" spans="2:9" x14ac:dyDescent="0.25">
      <c r="B211" s="19"/>
      <c r="C211" s="74">
        <v>206</v>
      </c>
      <c r="D211" s="75">
        <f t="shared" si="11"/>
        <v>2.9337554919446055E-10</v>
      </c>
      <c r="E211" s="75">
        <f>D211*'0 - Informações do Contrato'!$D$30</f>
        <v>1.1952483025140493E-12</v>
      </c>
      <c r="F211" s="75">
        <f t="shared" si="9"/>
        <v>2.9457079749697462E-10</v>
      </c>
      <c r="G211" s="75">
        <f>IF((F211&lt;0.00001),0,(-'0 - Informações do Contrato'!$D$28))</f>
        <v>0</v>
      </c>
      <c r="H211" s="82">
        <f t="shared" si="10"/>
        <v>2.9457079749697462E-10</v>
      </c>
      <c r="I211" s="19"/>
    </row>
    <row r="212" spans="2:9" x14ac:dyDescent="0.25">
      <c r="B212" s="19"/>
      <c r="C212" s="74">
        <v>207</v>
      </c>
      <c r="D212" s="75">
        <f t="shared" si="11"/>
        <v>2.9457079749697462E-10</v>
      </c>
      <c r="E212" s="75">
        <f>D212*'0 - Informações do Contrato'!$D$30</f>
        <v>1.2001178920506872E-12</v>
      </c>
      <c r="F212" s="75">
        <f t="shared" si="9"/>
        <v>2.9577091538902531E-10</v>
      </c>
      <c r="G212" s="75">
        <f>IF((F212&lt;0.00001),0,(-'0 - Informações do Contrato'!$D$28))</f>
        <v>0</v>
      </c>
      <c r="H212" s="82">
        <f t="shared" si="10"/>
        <v>2.9577091538902531E-10</v>
      </c>
      <c r="I212" s="19"/>
    </row>
    <row r="213" spans="2:9" x14ac:dyDescent="0.25">
      <c r="B213" s="19"/>
      <c r="C213" s="74">
        <v>208</v>
      </c>
      <c r="D213" s="75">
        <f t="shared" si="11"/>
        <v>2.9577091538902531E-10</v>
      </c>
      <c r="E213" s="75">
        <f>D213*'0 - Informações do Contrato'!$D$30</f>
        <v>1.2050073208978728E-12</v>
      </c>
      <c r="F213" s="75">
        <f t="shared" si="9"/>
        <v>2.9697592270992316E-10</v>
      </c>
      <c r="G213" s="75">
        <f>IF((F213&lt;0.00001),0,(-'0 - Informações do Contrato'!$D$28))</f>
        <v>0</v>
      </c>
      <c r="H213" s="82">
        <f t="shared" si="10"/>
        <v>2.9697592270992316E-10</v>
      </c>
      <c r="I213" s="19"/>
    </row>
    <row r="214" spans="2:9" x14ac:dyDescent="0.25">
      <c r="B214" s="19"/>
      <c r="C214" s="74">
        <v>209</v>
      </c>
      <c r="D214" s="75">
        <f t="shared" si="11"/>
        <v>2.9697592270992316E-10</v>
      </c>
      <c r="E214" s="75">
        <f>D214*'0 - Informações do Contrato'!$D$30</f>
        <v>1.2099166698834132E-12</v>
      </c>
      <c r="F214" s="75">
        <f t="shared" si="9"/>
        <v>2.9818583937980656E-10</v>
      </c>
      <c r="G214" s="75">
        <f>IF((F214&lt;0.00001),0,(-'0 - Informações do Contrato'!$D$28))</f>
        <v>0</v>
      </c>
      <c r="H214" s="82">
        <f t="shared" si="10"/>
        <v>2.9818583937980656E-10</v>
      </c>
      <c r="I214" s="19"/>
    </row>
    <row r="215" spans="2:9" x14ac:dyDescent="0.25">
      <c r="B215" s="19"/>
      <c r="C215" s="74">
        <v>210</v>
      </c>
      <c r="D215" s="75">
        <f t="shared" si="11"/>
        <v>2.9818583937980656E-10</v>
      </c>
      <c r="E215" s="75">
        <f>D215*'0 - Informações do Contrato'!$D$30</f>
        <v>1.2148460201644176E-12</v>
      </c>
      <c r="F215" s="75">
        <f t="shared" si="9"/>
        <v>2.9940068539997095E-10</v>
      </c>
      <c r="G215" s="75">
        <f>IF((F215&lt;0.00001),0,(-'0 - Informações do Contrato'!$D$28))</f>
        <v>0</v>
      </c>
      <c r="H215" s="82">
        <f t="shared" si="10"/>
        <v>2.9940068539997095E-10</v>
      </c>
      <c r="I215" s="19"/>
    </row>
    <row r="216" spans="2:9" x14ac:dyDescent="0.25">
      <c r="B216" s="19"/>
      <c r="C216" s="74">
        <v>211</v>
      </c>
      <c r="D216" s="75">
        <f t="shared" si="11"/>
        <v>2.9940068539997095E-10</v>
      </c>
      <c r="E216" s="75">
        <f>D216*'0 - Informações do Contrato'!$D$30</f>
        <v>1.2197954532286399E-12</v>
      </c>
      <c r="F216" s="75">
        <f t="shared" si="9"/>
        <v>3.0062048085319959E-10</v>
      </c>
      <c r="G216" s="75">
        <f>IF((F216&lt;0.00001),0,(-'0 - Informações do Contrato'!$D$28))</f>
        <v>0</v>
      </c>
      <c r="H216" s="82">
        <f t="shared" si="10"/>
        <v>3.0062048085319959E-10</v>
      </c>
      <c r="I216" s="19"/>
    </row>
    <row r="217" spans="2:9" x14ac:dyDescent="0.25">
      <c r="B217" s="19"/>
      <c r="C217" s="74">
        <v>212</v>
      </c>
      <c r="D217" s="75">
        <f t="shared" si="11"/>
        <v>3.0062048085319959E-10</v>
      </c>
      <c r="E217" s="75">
        <f>D217*'0 - Informações do Contrato'!$D$30</f>
        <v>1.2247650508958249E-12</v>
      </c>
      <c r="F217" s="75">
        <f t="shared" si="9"/>
        <v>3.0184524590409539E-10</v>
      </c>
      <c r="G217" s="75">
        <f>IF((F217&lt;0.00001),0,(-'0 - Informações do Contrato'!$D$28))</f>
        <v>0</v>
      </c>
      <c r="H217" s="82">
        <f t="shared" si="10"/>
        <v>3.0184524590409539E-10</v>
      </c>
      <c r="I217" s="19"/>
    </row>
    <row r="218" spans="2:9" x14ac:dyDescent="0.25">
      <c r="B218" s="19"/>
      <c r="C218" s="74">
        <v>213</v>
      </c>
      <c r="D218" s="75">
        <f t="shared" si="11"/>
        <v>3.0184524590409539E-10</v>
      </c>
      <c r="E218" s="75">
        <f>D218*'0 - Informações do Contrato'!$D$30</f>
        <v>1.2297548953190607E-12</v>
      </c>
      <c r="F218" s="75">
        <f t="shared" si="9"/>
        <v>3.0307500079941444E-10</v>
      </c>
      <c r="G218" s="75">
        <f>IF((F218&lt;0.00001),0,(-'0 - Informações do Contrato'!$D$28))</f>
        <v>0</v>
      </c>
      <c r="H218" s="82">
        <f t="shared" si="10"/>
        <v>3.0307500079941444E-10</v>
      </c>
      <c r="I218" s="19"/>
    </row>
    <row r="219" spans="2:9" x14ac:dyDescent="0.25">
      <c r="B219" s="19"/>
      <c r="C219" s="74">
        <v>214</v>
      </c>
      <c r="D219" s="75">
        <f t="shared" si="11"/>
        <v>3.0307500079941444E-10</v>
      </c>
      <c r="E219" s="75">
        <f>D219*'0 - Informações do Contrato'!$D$30</f>
        <v>1.2347650689861382E-12</v>
      </c>
      <c r="F219" s="75">
        <f t="shared" si="9"/>
        <v>3.0430976586840057E-10</v>
      </c>
      <c r="G219" s="75">
        <f>IF((F219&lt;0.00001),0,(-'0 - Informações do Contrato'!$D$28))</f>
        <v>0</v>
      </c>
      <c r="H219" s="82">
        <f t="shared" si="10"/>
        <v>3.0430976586840057E-10</v>
      </c>
      <c r="I219" s="19"/>
    </row>
    <row r="220" spans="2:9" x14ac:dyDescent="0.25">
      <c r="B220" s="19"/>
      <c r="C220" s="74">
        <v>215</v>
      </c>
      <c r="D220" s="75">
        <f t="shared" si="11"/>
        <v>3.0430976586840057E-10</v>
      </c>
      <c r="E220" s="75">
        <f>D220*'0 - Informações do Contrato'!$D$30</f>
        <v>1.2397956547209128E-12</v>
      </c>
      <c r="F220" s="75">
        <f t="shared" si="9"/>
        <v>3.0554956152312147E-10</v>
      </c>
      <c r="G220" s="75">
        <f>IF((F220&lt;0.00001),0,(-'0 - Informações do Contrato'!$D$28))</f>
        <v>0</v>
      </c>
      <c r="H220" s="82">
        <f t="shared" si="10"/>
        <v>3.0554956152312147E-10</v>
      </c>
      <c r="I220" s="19"/>
    </row>
    <row r="221" spans="2:9" x14ac:dyDescent="0.25">
      <c r="B221" s="19"/>
      <c r="C221" s="74">
        <v>216</v>
      </c>
      <c r="D221" s="75">
        <f t="shared" si="11"/>
        <v>3.0554956152312147E-10</v>
      </c>
      <c r="E221" s="75">
        <f>D221*'0 - Informações do Contrato'!$D$30</f>
        <v>1.244846735684675E-12</v>
      </c>
      <c r="F221" s="75">
        <f t="shared" si="9"/>
        <v>3.0679440825880614E-10</v>
      </c>
      <c r="G221" s="75">
        <f>IF((F221&lt;0.00001),0,(-'0 - Informações do Contrato'!$D$28))</f>
        <v>0</v>
      </c>
      <c r="H221" s="82">
        <f t="shared" si="10"/>
        <v>3.0679440825880614E-10</v>
      </c>
      <c r="I221" s="19"/>
    </row>
    <row r="222" spans="2:9" x14ac:dyDescent="0.25">
      <c r="B222" s="19"/>
      <c r="C222" s="74">
        <v>217</v>
      </c>
      <c r="D222" s="75">
        <f t="shared" si="11"/>
        <v>3.0679440825880614E-10</v>
      </c>
      <c r="E222" s="75">
        <f>D222*'0 - Informações do Contrato'!$D$30</f>
        <v>1.249918395377525E-12</v>
      </c>
      <c r="F222" s="75">
        <f t="shared" si="9"/>
        <v>3.0804432665418368E-10</v>
      </c>
      <c r="G222" s="75">
        <f>IF((F222&lt;0.00001),0,(-'0 - Informações do Contrato'!$D$28))</f>
        <v>0</v>
      </c>
      <c r="H222" s="82">
        <f t="shared" si="10"/>
        <v>3.0804432665418368E-10</v>
      </c>
      <c r="I222" s="19"/>
    </row>
    <row r="223" spans="2:9" x14ac:dyDescent="0.25">
      <c r="B223" s="19"/>
      <c r="C223" s="74">
        <v>218</v>
      </c>
      <c r="D223" s="75">
        <f t="shared" si="11"/>
        <v>3.0804432665418368E-10</v>
      </c>
      <c r="E223" s="75">
        <f>D223*'0 - Informações do Contrato'!$D$30</f>
        <v>1.2550107176397521E-12</v>
      </c>
      <c r="F223" s="75">
        <f t="shared" si="9"/>
        <v>3.0929933737182346E-10</v>
      </c>
      <c r="G223" s="75">
        <f>IF((F223&lt;0.00001),0,(-'0 - Informações do Contrato'!$D$28))</f>
        <v>0</v>
      </c>
      <c r="H223" s="82">
        <f t="shared" si="10"/>
        <v>3.0929933737182346E-10</v>
      </c>
      <c r="I223" s="19"/>
    </row>
    <row r="224" spans="2:9" x14ac:dyDescent="0.25">
      <c r="B224" s="19"/>
      <c r="C224" s="74">
        <v>219</v>
      </c>
      <c r="D224" s="75">
        <f t="shared" si="11"/>
        <v>3.0929933737182346E-10</v>
      </c>
      <c r="E224" s="75">
        <f>D224*'0 - Informações do Contrato'!$D$30</f>
        <v>1.260123786653222E-12</v>
      </c>
      <c r="F224" s="75">
        <f t="shared" si="9"/>
        <v>3.1055946115847667E-10</v>
      </c>
      <c r="G224" s="75">
        <f>IF((F224&lt;0.00001),0,(-'0 - Informações do Contrato'!$D$28))</f>
        <v>0</v>
      </c>
      <c r="H224" s="82">
        <f t="shared" si="10"/>
        <v>3.1055946115847667E-10</v>
      </c>
      <c r="I224" s="19"/>
    </row>
    <row r="225" spans="2:9" x14ac:dyDescent="0.25">
      <c r="B225" s="19"/>
      <c r="C225" s="74">
        <v>220</v>
      </c>
      <c r="D225" s="75">
        <f t="shared" si="11"/>
        <v>3.1055946115847667E-10</v>
      </c>
      <c r="E225" s="75">
        <f>D225*'0 - Informações do Contrato'!$D$30</f>
        <v>1.2652576869427669E-12</v>
      </c>
      <c r="F225" s="75">
        <f t="shared" si="9"/>
        <v>3.1182471884541944E-10</v>
      </c>
      <c r="G225" s="75">
        <f>IF((F225&lt;0.00001),0,(-'0 - Informações do Contrato'!$D$28))</f>
        <v>0</v>
      </c>
      <c r="H225" s="82">
        <f t="shared" si="10"/>
        <v>3.1182471884541944E-10</v>
      </c>
      <c r="I225" s="19"/>
    </row>
    <row r="226" spans="2:9" x14ac:dyDescent="0.25">
      <c r="B226" s="19"/>
      <c r="C226" s="74">
        <v>221</v>
      </c>
      <c r="D226" s="75">
        <f t="shared" si="11"/>
        <v>3.1182471884541944E-10</v>
      </c>
      <c r="E226" s="75">
        <f>D226*'0 - Informações do Contrato'!$D$30</f>
        <v>1.2704125033775843E-12</v>
      </c>
      <c r="F226" s="75">
        <f t="shared" si="9"/>
        <v>3.1309513134879704E-10</v>
      </c>
      <c r="G226" s="75">
        <f>IF((F226&lt;0.00001),0,(-'0 - Informações do Contrato'!$D$28))</f>
        <v>0</v>
      </c>
      <c r="H226" s="82">
        <f t="shared" si="10"/>
        <v>3.1309513134879704E-10</v>
      </c>
      <c r="I226" s="19"/>
    </row>
    <row r="227" spans="2:9" x14ac:dyDescent="0.25">
      <c r="B227" s="19"/>
      <c r="C227" s="74">
        <v>222</v>
      </c>
      <c r="D227" s="75">
        <f t="shared" si="11"/>
        <v>3.1309513134879704E-10</v>
      </c>
      <c r="E227" s="75">
        <f>D227*'0 - Informações do Contrato'!$D$30</f>
        <v>1.2755883211726392E-12</v>
      </c>
      <c r="F227" s="75">
        <f t="shared" si="9"/>
        <v>3.1437071966996969E-10</v>
      </c>
      <c r="G227" s="75">
        <f>IF((F227&lt;0.00001),0,(-'0 - Informações do Contrato'!$D$28))</f>
        <v>0</v>
      </c>
      <c r="H227" s="82">
        <f t="shared" si="10"/>
        <v>3.1437071966996969E-10</v>
      </c>
      <c r="I227" s="19"/>
    </row>
    <row r="228" spans="2:9" x14ac:dyDescent="0.25">
      <c r="B228" s="19"/>
      <c r="C228" s="74">
        <v>223</v>
      </c>
      <c r="D228" s="75">
        <f t="shared" si="11"/>
        <v>3.1437071966996969E-10</v>
      </c>
      <c r="E228" s="75">
        <f>D228*'0 - Informações do Contrato'!$D$30</f>
        <v>1.2807852258900727E-12</v>
      </c>
      <c r="F228" s="75">
        <f t="shared" si="9"/>
        <v>3.1565150489585974E-10</v>
      </c>
      <c r="G228" s="75">
        <f>IF((F228&lt;0.00001),0,(-'0 - Informações do Contrato'!$D$28))</f>
        <v>0</v>
      </c>
      <c r="H228" s="82">
        <f t="shared" si="10"/>
        <v>3.1565150489585974E-10</v>
      </c>
      <c r="I228" s="19"/>
    </row>
    <row r="229" spans="2:9" x14ac:dyDescent="0.25">
      <c r="B229" s="19"/>
      <c r="C229" s="74">
        <v>224</v>
      </c>
      <c r="D229" s="75">
        <f t="shared" si="11"/>
        <v>3.1565150489585974E-10</v>
      </c>
      <c r="E229" s="75">
        <f>D229*'0 - Informações do Contrato'!$D$30</f>
        <v>1.2860033034406168E-12</v>
      </c>
      <c r="F229" s="75">
        <f t="shared" si="9"/>
        <v>3.1693750819930036E-10</v>
      </c>
      <c r="G229" s="75">
        <f>IF((F229&lt;0.00001),0,(-'0 - Informações do Contrato'!$D$28))</f>
        <v>0</v>
      </c>
      <c r="H229" s="82">
        <f t="shared" si="10"/>
        <v>3.1693750819930036E-10</v>
      </c>
      <c r="I229" s="19"/>
    </row>
    <row r="230" spans="2:9" x14ac:dyDescent="0.25">
      <c r="B230" s="19"/>
      <c r="C230" s="74">
        <v>225</v>
      </c>
      <c r="D230" s="75">
        <f t="shared" si="11"/>
        <v>3.1693750819930036E-10</v>
      </c>
      <c r="E230" s="75">
        <f>D230*'0 - Informações do Contrato'!$D$30</f>
        <v>1.2912426400850147E-12</v>
      </c>
      <c r="F230" s="75">
        <f t="shared" si="9"/>
        <v>3.1822875083938536E-10</v>
      </c>
      <c r="G230" s="75">
        <f>IF((F230&lt;0.00001),0,(-'0 - Informações do Contrato'!$D$28))</f>
        <v>0</v>
      </c>
      <c r="H230" s="82">
        <f t="shared" si="10"/>
        <v>3.1822875083938536E-10</v>
      </c>
      <c r="I230" s="19"/>
    </row>
    <row r="231" spans="2:9" x14ac:dyDescent="0.25">
      <c r="B231" s="19"/>
      <c r="C231" s="74">
        <v>226</v>
      </c>
      <c r="D231" s="75">
        <f t="shared" si="11"/>
        <v>3.1822875083938536E-10</v>
      </c>
      <c r="E231" s="75">
        <f>D231*'0 - Informações do Contrato'!$D$30</f>
        <v>1.2965033224354457E-12</v>
      </c>
      <c r="F231" s="75">
        <f t="shared" si="9"/>
        <v>3.1952525416182082E-10</v>
      </c>
      <c r="G231" s="75">
        <f>IF((F231&lt;0.00001),0,(-'0 - Informações do Contrato'!$D$28))</f>
        <v>0</v>
      </c>
      <c r="H231" s="82">
        <f t="shared" si="10"/>
        <v>3.1952525416182082E-10</v>
      </c>
      <c r="I231" s="19"/>
    </row>
    <row r="232" spans="2:9" x14ac:dyDescent="0.25">
      <c r="B232" s="19"/>
      <c r="C232" s="74">
        <v>227</v>
      </c>
      <c r="D232" s="75">
        <f t="shared" si="11"/>
        <v>3.1952525416182082E-10</v>
      </c>
      <c r="E232" s="75">
        <f>D232*'0 - Informações do Contrato'!$D$30</f>
        <v>1.3017854374569592E-12</v>
      </c>
      <c r="F232" s="75">
        <f t="shared" si="9"/>
        <v>3.208270395992778E-10</v>
      </c>
      <c r="G232" s="75">
        <f>IF((F232&lt;0.00001),0,(-'0 - Informações do Contrato'!$D$28))</f>
        <v>0</v>
      </c>
      <c r="H232" s="82">
        <f t="shared" si="10"/>
        <v>3.208270395992778E-10</v>
      </c>
      <c r="I232" s="19"/>
    </row>
    <row r="233" spans="2:9" x14ac:dyDescent="0.25">
      <c r="B233" s="19"/>
      <c r="C233" s="74">
        <v>228</v>
      </c>
      <c r="D233" s="75">
        <f t="shared" si="11"/>
        <v>3.208270395992778E-10</v>
      </c>
      <c r="E233" s="75">
        <f>D233*'0 - Informações do Contrato'!$D$30</f>
        <v>1.3070890724689098E-12</v>
      </c>
      <c r="F233" s="75">
        <f t="shared" si="9"/>
        <v>3.2213412867174671E-10</v>
      </c>
      <c r="G233" s="75">
        <f>IF((F233&lt;0.00001),0,(-'0 - Informações do Contrato'!$D$28))</f>
        <v>0</v>
      </c>
      <c r="H233" s="82">
        <f t="shared" si="10"/>
        <v>3.2213412867174671E-10</v>
      </c>
      <c r="I233" s="19"/>
    </row>
    <row r="234" spans="2:9" x14ac:dyDescent="0.25">
      <c r="B234" s="19"/>
      <c r="C234" s="74">
        <v>229</v>
      </c>
      <c r="D234" s="75">
        <f t="shared" si="11"/>
        <v>3.2213412867174671E-10</v>
      </c>
      <c r="E234" s="75">
        <f>D234*'0 - Informações do Contrato'!$D$30</f>
        <v>1.3124143151464023E-12</v>
      </c>
      <c r="F234" s="75">
        <f t="shared" si="9"/>
        <v>3.234465429868931E-10</v>
      </c>
      <c r="G234" s="75">
        <f>IF((F234&lt;0.00001),0,(-'0 - Informações do Contrato'!$D$28))</f>
        <v>0</v>
      </c>
      <c r="H234" s="82">
        <f t="shared" si="10"/>
        <v>3.234465429868931E-10</v>
      </c>
      <c r="I234" s="19"/>
    </row>
    <row r="235" spans="2:9" x14ac:dyDescent="0.25">
      <c r="B235" s="19"/>
      <c r="C235" s="74">
        <v>230</v>
      </c>
      <c r="D235" s="75">
        <f t="shared" si="11"/>
        <v>3.234465429868931E-10</v>
      </c>
      <c r="E235" s="75">
        <f>D235*'0 - Informações do Contrato'!$D$30</f>
        <v>1.3177612535217408E-12</v>
      </c>
      <c r="F235" s="75">
        <f t="shared" si="9"/>
        <v>3.2476430424041485E-10</v>
      </c>
      <c r="G235" s="75">
        <f>IF((F235&lt;0.00001),0,(-'0 - Informações do Contrato'!$D$28))</f>
        <v>0</v>
      </c>
      <c r="H235" s="82">
        <f t="shared" si="10"/>
        <v>3.2476430424041485E-10</v>
      </c>
      <c r="I235" s="19"/>
    </row>
    <row r="236" spans="2:9" x14ac:dyDescent="0.25">
      <c r="B236" s="19"/>
      <c r="C236" s="74">
        <v>231</v>
      </c>
      <c r="D236" s="75">
        <f t="shared" si="11"/>
        <v>3.2476430424041485E-10</v>
      </c>
      <c r="E236" s="75">
        <f>D236*'0 - Informações do Contrato'!$D$30</f>
        <v>1.323129975985884E-12</v>
      </c>
      <c r="F236" s="75">
        <f t="shared" si="9"/>
        <v>3.2608743421640075E-10</v>
      </c>
      <c r="G236" s="75">
        <f>IF((F236&lt;0.00001),0,(-'0 - Informações do Contrato'!$D$28))</f>
        <v>0</v>
      </c>
      <c r="H236" s="82">
        <f t="shared" si="10"/>
        <v>3.2608743421640075E-10</v>
      </c>
      <c r="I236" s="19"/>
    </row>
    <row r="237" spans="2:9" x14ac:dyDescent="0.25">
      <c r="B237" s="19"/>
      <c r="C237" s="74">
        <v>232</v>
      </c>
      <c r="D237" s="75">
        <f t="shared" si="11"/>
        <v>3.2608743421640075E-10</v>
      </c>
      <c r="E237" s="75">
        <f>D237*'0 - Informações do Contrato'!$D$30</f>
        <v>1.3285205712899061E-12</v>
      </c>
      <c r="F237" s="75">
        <f t="shared" si="9"/>
        <v>3.2741595478769067E-10</v>
      </c>
      <c r="G237" s="75">
        <f>IF((F237&lt;0.00001),0,(-'0 - Informações do Contrato'!$D$28))</f>
        <v>0</v>
      </c>
      <c r="H237" s="82">
        <f t="shared" si="10"/>
        <v>3.2741595478769067E-10</v>
      </c>
      <c r="I237" s="19"/>
    </row>
    <row r="238" spans="2:9" x14ac:dyDescent="0.25">
      <c r="B238" s="19"/>
      <c r="C238" s="74">
        <v>233</v>
      </c>
      <c r="D238" s="75">
        <f t="shared" si="11"/>
        <v>3.2741595478769067E-10</v>
      </c>
      <c r="E238" s="75">
        <f>D238*'0 - Informações do Contrato'!$D$30</f>
        <v>1.3339331285464645E-12</v>
      </c>
      <c r="F238" s="75">
        <f t="shared" si="9"/>
        <v>3.2874988791623712E-10</v>
      </c>
      <c r="G238" s="75">
        <f>IF((F238&lt;0.00001),0,(-'0 - Informações do Contrato'!$D$28))</f>
        <v>0</v>
      </c>
      <c r="H238" s="82">
        <f t="shared" si="10"/>
        <v>3.2874988791623712E-10</v>
      </c>
      <c r="I238" s="19"/>
    </row>
    <row r="239" spans="2:9" x14ac:dyDescent="0.25">
      <c r="B239" s="19"/>
      <c r="C239" s="74">
        <v>234</v>
      </c>
      <c r="D239" s="75">
        <f t="shared" si="11"/>
        <v>3.2874988791623712E-10</v>
      </c>
      <c r="E239" s="75">
        <f>D239*'0 - Informações do Contrato'!$D$30</f>
        <v>1.339367737231272E-12</v>
      </c>
      <c r="F239" s="75">
        <f t="shared" si="9"/>
        <v>3.3008925565346838E-10</v>
      </c>
      <c r="G239" s="75">
        <f>IF((F239&lt;0.00001),0,(-'0 - Informações do Contrato'!$D$28))</f>
        <v>0</v>
      </c>
      <c r="H239" s="82">
        <f t="shared" si="10"/>
        <v>3.3008925565346838E-10</v>
      </c>
      <c r="I239" s="19"/>
    </row>
    <row r="240" spans="2:9" x14ac:dyDescent="0.25">
      <c r="B240" s="19"/>
      <c r="C240" s="74">
        <v>235</v>
      </c>
      <c r="D240" s="75">
        <f t="shared" si="11"/>
        <v>3.3008925565346838E-10</v>
      </c>
      <c r="E240" s="75">
        <f>D240*'0 - Informações do Contrato'!$D$30</f>
        <v>1.3448244871845773E-12</v>
      </c>
      <c r="F240" s="75">
        <f t="shared" si="9"/>
        <v>3.3143408014065295E-10</v>
      </c>
      <c r="G240" s="75">
        <f>IF((F240&lt;0.00001),0,(-'0 - Informações do Contrato'!$D$28))</f>
        <v>0</v>
      </c>
      <c r="H240" s="82">
        <f t="shared" si="10"/>
        <v>3.3143408014065295E-10</v>
      </c>
      <c r="I240" s="19"/>
    </row>
    <row r="241" spans="2:9" x14ac:dyDescent="0.25">
      <c r="B241" s="19"/>
      <c r="C241" s="74">
        <v>236</v>
      </c>
      <c r="D241" s="75">
        <f t="shared" si="11"/>
        <v>3.3143408014065295E-10</v>
      </c>
      <c r="E241" s="75">
        <f>D241*'0 - Informações do Contrato'!$D$30</f>
        <v>1.3503034686126486E-12</v>
      </c>
      <c r="F241" s="75">
        <f t="shared" si="9"/>
        <v>3.3278438360926558E-10</v>
      </c>
      <c r="G241" s="75">
        <f>IF((F241&lt;0.00001),0,(-'0 - Informações do Contrato'!$D$28))</f>
        <v>0</v>
      </c>
      <c r="H241" s="82">
        <f t="shared" si="10"/>
        <v>3.3278438360926558E-10</v>
      </c>
      <c r="I241" s="19"/>
    </row>
    <row r="242" spans="2:9" x14ac:dyDescent="0.25">
      <c r="B242" s="19"/>
      <c r="C242" s="74">
        <v>237</v>
      </c>
      <c r="D242" s="75">
        <f t="shared" si="11"/>
        <v>3.3278438360926558E-10</v>
      </c>
      <c r="E242" s="75">
        <f>D242*'0 - Informações do Contrato'!$D$30</f>
        <v>1.3558047720892662E-12</v>
      </c>
      <c r="F242" s="75">
        <f t="shared" si="9"/>
        <v>3.3414018838135485E-10</v>
      </c>
      <c r="G242" s="75">
        <f>IF((F242&lt;0.00001),0,(-'0 - Informações do Contrato'!$D$28))</f>
        <v>0</v>
      </c>
      <c r="H242" s="82">
        <f t="shared" si="10"/>
        <v>3.3414018838135485E-10</v>
      </c>
      <c r="I242" s="19"/>
    </row>
    <row r="243" spans="2:9" x14ac:dyDescent="0.25">
      <c r="B243" s="19"/>
      <c r="C243" s="74">
        <v>238</v>
      </c>
      <c r="D243" s="75">
        <f t="shared" si="11"/>
        <v>3.3414018838135485E-10</v>
      </c>
      <c r="E243" s="75">
        <f>D243*'0 - Informações do Contrato'!$D$30</f>
        <v>1.361328488557219E-12</v>
      </c>
      <c r="F243" s="75">
        <f t="shared" si="9"/>
        <v>3.3550151686991204E-10</v>
      </c>
      <c r="G243" s="75">
        <f>IF((F243&lt;0.00001),0,(-'0 - Informações do Contrato'!$D$28))</f>
        <v>0</v>
      </c>
      <c r="H243" s="82">
        <f t="shared" si="10"/>
        <v>3.3550151686991204E-10</v>
      </c>
      <c r="I243" s="19"/>
    </row>
    <row r="244" spans="2:9" x14ac:dyDescent="0.25">
      <c r="B244" s="19"/>
      <c r="C244" s="74">
        <v>239</v>
      </c>
      <c r="D244" s="75">
        <f t="shared" si="11"/>
        <v>3.3550151686991204E-10</v>
      </c>
      <c r="E244" s="75">
        <f>D244*'0 - Informações do Contrato'!$D$30</f>
        <v>1.366874709329808E-12</v>
      </c>
      <c r="F244" s="75">
        <f t="shared" si="9"/>
        <v>3.3686839157924186E-10</v>
      </c>
      <c r="G244" s="75">
        <f>IF((F244&lt;0.00001),0,(-'0 - Informações do Contrato'!$D$28))</f>
        <v>0</v>
      </c>
      <c r="H244" s="82">
        <f t="shared" si="10"/>
        <v>3.3686839157924186E-10</v>
      </c>
      <c r="I244" s="19"/>
    </row>
    <row r="245" spans="2:9" x14ac:dyDescent="0.25">
      <c r="B245" s="19"/>
      <c r="C245" s="74">
        <v>240</v>
      </c>
      <c r="D245" s="75">
        <f t="shared" si="11"/>
        <v>3.3686839157924186E-10</v>
      </c>
      <c r="E245" s="75">
        <f>D245*'0 - Informações do Contrato'!$D$30</f>
        <v>1.372443526092356E-12</v>
      </c>
      <c r="F245" s="75">
        <f t="shared" si="9"/>
        <v>3.3824083510533422E-10</v>
      </c>
      <c r="G245" s="75">
        <f>IF((F245&lt;0.00001),0,(-'0 - Informações do Contrato'!$D$28))</f>
        <v>0</v>
      </c>
      <c r="H245" s="82">
        <f t="shared" si="10"/>
        <v>3.3824083510533422E-10</v>
      </c>
      <c r="I245" s="19"/>
    </row>
    <row r="246" spans="2:9" x14ac:dyDescent="0.25">
      <c r="B246" s="19"/>
      <c r="C246" s="74">
        <v>241</v>
      </c>
      <c r="D246" s="75">
        <f t="shared" si="11"/>
        <v>3.3824083510533422E-10</v>
      </c>
      <c r="E246" s="75">
        <f>D246*'0 - Informações do Contrato'!$D$30</f>
        <v>1.3780350309037231E-12</v>
      </c>
      <c r="F246" s="75">
        <f t="shared" si="9"/>
        <v>3.3961887013623793E-10</v>
      </c>
      <c r="G246" s="75">
        <f>IF((F246&lt;0.00001),0,(-'0 - Informações do Contrato'!$D$28))</f>
        <v>0</v>
      </c>
      <c r="H246" s="82">
        <f t="shared" si="10"/>
        <v>3.3961887013623793E-10</v>
      </c>
      <c r="I246" s="19"/>
    </row>
    <row r="247" spans="2:9" x14ac:dyDescent="0.25">
      <c r="B247" s="19"/>
      <c r="C247" s="74">
        <v>242</v>
      </c>
      <c r="D247" s="75">
        <f t="shared" si="11"/>
        <v>3.3961887013623793E-10</v>
      </c>
      <c r="E247" s="75">
        <f>D247*'0 - Informações do Contrato'!$D$30</f>
        <v>1.3836493161978284E-12</v>
      </c>
      <c r="F247" s="75">
        <f t="shared" si="9"/>
        <v>3.4100251945243577E-10</v>
      </c>
      <c r="G247" s="75">
        <f>IF((F247&lt;0.00001),0,(-'0 - Informações do Contrato'!$D$28))</f>
        <v>0</v>
      </c>
      <c r="H247" s="82">
        <f t="shared" si="10"/>
        <v>3.4100251945243577E-10</v>
      </c>
      <c r="I247" s="19"/>
    </row>
    <row r="248" spans="2:9" x14ac:dyDescent="0.25">
      <c r="B248" s="19"/>
      <c r="C248" s="74">
        <v>243</v>
      </c>
      <c r="D248" s="75">
        <f t="shared" si="11"/>
        <v>3.4100251945243577E-10</v>
      </c>
      <c r="E248" s="75">
        <f>D248*'0 - Informações do Contrato'!$D$30</f>
        <v>1.3892864747851788E-12</v>
      </c>
      <c r="F248" s="75">
        <f t="shared" si="9"/>
        <v>3.4239180592722094E-10</v>
      </c>
      <c r="G248" s="75">
        <f>IF((F248&lt;0.00001),0,(-'0 - Informações do Contrato'!$D$28))</f>
        <v>0</v>
      </c>
      <c r="H248" s="82">
        <f t="shared" si="10"/>
        <v>3.4239180592722094E-10</v>
      </c>
      <c r="I248" s="19"/>
    </row>
    <row r="249" spans="2:9" x14ac:dyDescent="0.25">
      <c r="B249" s="19"/>
      <c r="C249" s="74">
        <v>244</v>
      </c>
      <c r="D249" s="75">
        <f t="shared" si="11"/>
        <v>3.4239180592722094E-10</v>
      </c>
      <c r="E249" s="75">
        <f>D249*'0 - Informações do Contrato'!$D$30</f>
        <v>1.3949465998544022E-12</v>
      </c>
      <c r="F249" s="75">
        <f t="shared" si="9"/>
        <v>3.4378675252707535E-10</v>
      </c>
      <c r="G249" s="75">
        <f>IF((F249&lt;0.00001),0,(-'0 - Informações do Contrato'!$D$28))</f>
        <v>0</v>
      </c>
      <c r="H249" s="82">
        <f t="shared" si="10"/>
        <v>3.4378675252707535E-10</v>
      </c>
      <c r="I249" s="19"/>
    </row>
    <row r="250" spans="2:9" x14ac:dyDescent="0.25">
      <c r="B250" s="19"/>
      <c r="C250" s="74">
        <v>245</v>
      </c>
      <c r="D250" s="75">
        <f t="shared" si="11"/>
        <v>3.4378675252707535E-10</v>
      </c>
      <c r="E250" s="75">
        <f>D250*'0 - Informações do Contrato'!$D$30</f>
        <v>1.4006297849737883E-12</v>
      </c>
      <c r="F250" s="75">
        <f t="shared" si="9"/>
        <v>3.4518738231204916E-10</v>
      </c>
      <c r="G250" s="75">
        <f>IF((F250&lt;0.00001),0,(-'0 - Informações do Contrato'!$D$28))</f>
        <v>0</v>
      </c>
      <c r="H250" s="82">
        <f t="shared" si="10"/>
        <v>3.4518738231204916E-10</v>
      </c>
      <c r="I250" s="19"/>
    </row>
    <row r="251" spans="2:9" x14ac:dyDescent="0.25">
      <c r="B251" s="19"/>
      <c r="C251" s="74">
        <v>246</v>
      </c>
      <c r="D251" s="75">
        <f t="shared" si="11"/>
        <v>3.4518738231204916E-10</v>
      </c>
      <c r="E251" s="75">
        <f>D251*'0 - Informações do Contrato'!$D$30</f>
        <v>1.4063361240928363E-12</v>
      </c>
      <c r="F251" s="75">
        <f t="shared" si="9"/>
        <v>3.4659371843614197E-10</v>
      </c>
      <c r="G251" s="75">
        <f>IF((F251&lt;0.00001),0,(-'0 - Informações do Contrato'!$D$28))</f>
        <v>0</v>
      </c>
      <c r="H251" s="82">
        <f t="shared" si="10"/>
        <v>3.4659371843614197E-10</v>
      </c>
      <c r="I251" s="19"/>
    </row>
    <row r="252" spans="2:9" x14ac:dyDescent="0.25">
      <c r="B252" s="19"/>
      <c r="C252" s="74">
        <v>247</v>
      </c>
      <c r="D252" s="75">
        <f t="shared" si="11"/>
        <v>3.4659371843614197E-10</v>
      </c>
      <c r="E252" s="75">
        <f>D252*'0 - Informações do Contrato'!$D$30</f>
        <v>1.4120657115438069E-12</v>
      </c>
      <c r="F252" s="75">
        <f t="shared" si="9"/>
        <v>3.4800578414768577E-10</v>
      </c>
      <c r="G252" s="75">
        <f>IF((F252&lt;0.00001),0,(-'0 - Informações do Contrato'!$D$28))</f>
        <v>0</v>
      </c>
      <c r="H252" s="82">
        <f t="shared" si="10"/>
        <v>3.4800578414768577E-10</v>
      </c>
      <c r="I252" s="19"/>
    </row>
    <row r="253" spans="2:9" x14ac:dyDescent="0.25">
      <c r="B253" s="19"/>
      <c r="C253" s="74">
        <v>248</v>
      </c>
      <c r="D253" s="75">
        <f t="shared" si="11"/>
        <v>3.4800578414768577E-10</v>
      </c>
      <c r="E253" s="75">
        <f>D253*'0 - Informações do Contrato'!$D$30</f>
        <v>1.4178186420432818E-12</v>
      </c>
      <c r="F253" s="75">
        <f t="shared" si="9"/>
        <v>3.4942360278972905E-10</v>
      </c>
      <c r="G253" s="75">
        <f>IF((F253&lt;0.00001),0,(-'0 - Informações do Contrato'!$D$28))</f>
        <v>0</v>
      </c>
      <c r="H253" s="82">
        <f t="shared" si="10"/>
        <v>3.4942360278972905E-10</v>
      </c>
      <c r="I253" s="19"/>
    </row>
    <row r="254" spans="2:9" x14ac:dyDescent="0.25">
      <c r="B254" s="19"/>
      <c r="C254" s="74">
        <v>249</v>
      </c>
      <c r="D254" s="75">
        <f t="shared" si="11"/>
        <v>3.4942360278972905E-10</v>
      </c>
      <c r="E254" s="75">
        <f>D254*'0 - Informações do Contrato'!$D$30</f>
        <v>1.4235950106937302E-12</v>
      </c>
      <c r="F254" s="75">
        <f t="shared" si="9"/>
        <v>3.5084719780042275E-10</v>
      </c>
      <c r="G254" s="75">
        <f>IF((F254&lt;0.00001),0,(-'0 - Informações do Contrato'!$D$28))</f>
        <v>0</v>
      </c>
      <c r="H254" s="82">
        <f t="shared" si="10"/>
        <v>3.5084719780042275E-10</v>
      </c>
      <c r="I254" s="19"/>
    </row>
    <row r="255" spans="2:9" x14ac:dyDescent="0.25">
      <c r="B255" s="19"/>
      <c r="C255" s="74">
        <v>250</v>
      </c>
      <c r="D255" s="75">
        <f t="shared" si="11"/>
        <v>3.5084719780042275E-10</v>
      </c>
      <c r="E255" s="75">
        <f>D255*'0 - Informações do Contrato'!$D$30</f>
        <v>1.4293949129850807E-12</v>
      </c>
      <c r="F255" s="75">
        <f t="shared" si="9"/>
        <v>3.5227659271340786E-10</v>
      </c>
      <c r="G255" s="75">
        <f>IF((F255&lt;0.00001),0,(-'0 - Informações do Contrato'!$D$28))</f>
        <v>0</v>
      </c>
      <c r="H255" s="82">
        <f t="shared" si="10"/>
        <v>3.5227659271340786E-10</v>
      </c>
      <c r="I255" s="19"/>
    </row>
    <row r="256" spans="2:9" x14ac:dyDescent="0.25">
      <c r="B256" s="19"/>
      <c r="C256" s="74">
        <v>251</v>
      </c>
      <c r="D256" s="75">
        <f t="shared" si="11"/>
        <v>3.5227659271340786E-10</v>
      </c>
      <c r="E256" s="75">
        <f>D256*'0 - Informações do Contrato'!$D$30</f>
        <v>1.4352184447962992E-12</v>
      </c>
      <c r="F256" s="75">
        <f t="shared" si="9"/>
        <v>3.5371181115820414E-10</v>
      </c>
      <c r="G256" s="75">
        <f>IF((F256&lt;0.00001),0,(-'0 - Informações do Contrato'!$D$28))</f>
        <v>0</v>
      </c>
      <c r="H256" s="82">
        <f t="shared" si="10"/>
        <v>3.5371181115820414E-10</v>
      </c>
      <c r="I256" s="19"/>
    </row>
    <row r="257" spans="2:9" x14ac:dyDescent="0.25">
      <c r="B257" s="19"/>
      <c r="C257" s="74">
        <v>252</v>
      </c>
      <c r="D257" s="75">
        <f t="shared" si="11"/>
        <v>3.5371181115820414E-10</v>
      </c>
      <c r="E257" s="75">
        <f>D257*'0 - Informações do Contrato'!$D$30</f>
        <v>1.4410657023969745E-12</v>
      </c>
      <c r="F257" s="75">
        <f t="shared" si="9"/>
        <v>3.5515287686060113E-10</v>
      </c>
      <c r="G257" s="75">
        <f>IF((F257&lt;0.00001),0,(-'0 - Informações do Contrato'!$D$28))</f>
        <v>0</v>
      </c>
      <c r="H257" s="82">
        <f t="shared" si="10"/>
        <v>3.5515287686060113E-10</v>
      </c>
      <c r="I257" s="19"/>
    </row>
    <row r="258" spans="2:9" x14ac:dyDescent="0.25">
      <c r="B258" s="19"/>
      <c r="C258" s="74">
        <v>253</v>
      </c>
      <c r="D258" s="75">
        <f t="shared" si="11"/>
        <v>3.5515287686060113E-10</v>
      </c>
      <c r="E258" s="75">
        <f>D258*'0 - Informações do Contrato'!$D$30</f>
        <v>1.4469367824489101E-12</v>
      </c>
      <c r="F258" s="75">
        <f t="shared" si="9"/>
        <v>3.5659981364305006E-10</v>
      </c>
      <c r="G258" s="75">
        <f>IF((F258&lt;0.00001),0,(-'0 - Informações do Contrato'!$D$28))</f>
        <v>0</v>
      </c>
      <c r="H258" s="82">
        <f t="shared" si="10"/>
        <v>3.5659981364305006E-10</v>
      </c>
      <c r="I258" s="19"/>
    </row>
    <row r="259" spans="2:9" x14ac:dyDescent="0.25">
      <c r="B259" s="19"/>
      <c r="C259" s="74">
        <v>254</v>
      </c>
      <c r="D259" s="75">
        <f t="shared" si="11"/>
        <v>3.5659981364305006E-10</v>
      </c>
      <c r="E259" s="75">
        <f>D259*'0 - Informações do Contrato'!$D$30</f>
        <v>1.4528317820077209E-12</v>
      </c>
      <c r="F259" s="75">
        <f t="shared" si="9"/>
        <v>3.5805264542505778E-10</v>
      </c>
      <c r="G259" s="75">
        <f>IF((F259&lt;0.00001),0,(-'0 - Informações do Contrato'!$D$28))</f>
        <v>0</v>
      </c>
      <c r="H259" s="82">
        <f t="shared" si="10"/>
        <v>3.5805264542505778E-10</v>
      </c>
      <c r="I259" s="19"/>
    </row>
    <row r="260" spans="2:9" x14ac:dyDescent="0.25">
      <c r="B260" s="19"/>
      <c r="C260" s="74">
        <v>255</v>
      </c>
      <c r="D260" s="75">
        <f t="shared" si="11"/>
        <v>3.5805264542505778E-10</v>
      </c>
      <c r="E260" s="75">
        <f>D260*'0 - Informações do Contrato'!$D$30</f>
        <v>1.4587507985244387E-12</v>
      </c>
      <c r="F260" s="75">
        <f t="shared" si="9"/>
        <v>3.595113962235822E-10</v>
      </c>
      <c r="G260" s="75">
        <f>IF((F260&lt;0.00001),0,(-'0 - Informações do Contrato'!$D$28))</f>
        <v>0</v>
      </c>
      <c r="H260" s="82">
        <f t="shared" si="10"/>
        <v>3.595113962235822E-10</v>
      </c>
      <c r="I260" s="19"/>
    </row>
    <row r="261" spans="2:9" x14ac:dyDescent="0.25">
      <c r="B261" s="19"/>
      <c r="C261" s="74">
        <v>256</v>
      </c>
      <c r="D261" s="75">
        <f t="shared" si="11"/>
        <v>3.595113962235822E-10</v>
      </c>
      <c r="E261" s="75">
        <f>D261*'0 - Informações do Contrato'!$D$30</f>
        <v>1.464693929847123E-12</v>
      </c>
      <c r="F261" s="75">
        <f t="shared" si="9"/>
        <v>3.6097609015342932E-10</v>
      </c>
      <c r="G261" s="75">
        <f>IF((F261&lt;0.00001),0,(-'0 - Informações do Contrato'!$D$28))</f>
        <v>0</v>
      </c>
      <c r="H261" s="82">
        <f t="shared" si="10"/>
        <v>3.6097609015342932E-10</v>
      </c>
      <c r="I261" s="19"/>
    </row>
    <row r="262" spans="2:9" x14ac:dyDescent="0.25">
      <c r="B262" s="19"/>
      <c r="C262" s="74">
        <v>257</v>
      </c>
      <c r="D262" s="75">
        <f t="shared" si="11"/>
        <v>3.6097609015342932E-10</v>
      </c>
      <c r="E262" s="75">
        <f>D262*'0 - Informações do Contrato'!$D$30</f>
        <v>1.4706612742224785E-12</v>
      </c>
      <c r="F262" s="75">
        <f t="shared" ref="F262:F325" si="12">D262+E262</f>
        <v>3.6244675142765177E-10</v>
      </c>
      <c r="G262" s="75">
        <f>IF((F262&lt;0.00001),0,(-'0 - Informações do Contrato'!$D$28))</f>
        <v>0</v>
      </c>
      <c r="H262" s="82">
        <f t="shared" ref="H262:H325" si="13">IF((F262+G262)&lt;0,0,(F262+G262))</f>
        <v>3.6244675142765177E-10</v>
      </c>
      <c r="I262" s="19"/>
    </row>
    <row r="263" spans="2:9" x14ac:dyDescent="0.25">
      <c r="B263" s="19"/>
      <c r="C263" s="74">
        <v>258</v>
      </c>
      <c r="D263" s="75">
        <f t="shared" ref="D263:D326" si="14">H262</f>
        <v>3.6244675142765177E-10</v>
      </c>
      <c r="E263" s="75">
        <f>D263*'0 - Informações do Contrato'!$D$30</f>
        <v>1.476652930297479E-12</v>
      </c>
      <c r="F263" s="75">
        <f t="shared" si="12"/>
        <v>3.6392340435794927E-10</v>
      </c>
      <c r="G263" s="75">
        <f>IF((F263&lt;0.00001),0,(-'0 - Informações do Contrato'!$D$28))</f>
        <v>0</v>
      </c>
      <c r="H263" s="82">
        <f t="shared" si="13"/>
        <v>3.6392340435794927E-10</v>
      </c>
      <c r="I263" s="19"/>
    </row>
    <row r="264" spans="2:9" x14ac:dyDescent="0.25">
      <c r="B264" s="19"/>
      <c r="C264" s="74">
        <v>259</v>
      </c>
      <c r="D264" s="75">
        <f t="shared" si="14"/>
        <v>3.6392340435794927E-10</v>
      </c>
      <c r="E264" s="75">
        <f>D264*'0 - Informações do Contrato'!$D$30</f>
        <v>1.4826689971209981E-12</v>
      </c>
      <c r="F264" s="75">
        <f t="shared" si="12"/>
        <v>3.6540607335507026E-10</v>
      </c>
      <c r="G264" s="75">
        <f>IF((F264&lt;0.00001),0,(-'0 - Informações do Contrato'!$D$28))</f>
        <v>0</v>
      </c>
      <c r="H264" s="82">
        <f t="shared" si="13"/>
        <v>3.6540607335507026E-10</v>
      </c>
      <c r="I264" s="19"/>
    </row>
    <row r="265" spans="2:9" x14ac:dyDescent="0.25">
      <c r="B265" s="19"/>
      <c r="C265" s="74">
        <v>260</v>
      </c>
      <c r="D265" s="75">
        <f t="shared" si="14"/>
        <v>3.6540607335507026E-10</v>
      </c>
      <c r="E265" s="75">
        <f>D265*'0 - Informações do Contrato'!$D$30</f>
        <v>1.4887095741454467E-12</v>
      </c>
      <c r="F265" s="75">
        <f t="shared" si="12"/>
        <v>3.6689478292921571E-10</v>
      </c>
      <c r="G265" s="75">
        <f>IF((F265&lt;0.00001),0,(-'0 - Informações do Contrato'!$D$28))</f>
        <v>0</v>
      </c>
      <c r="H265" s="82">
        <f t="shared" si="13"/>
        <v>3.6689478292921571E-10</v>
      </c>
      <c r="I265" s="19"/>
    </row>
    <row r="266" spans="2:9" x14ac:dyDescent="0.25">
      <c r="B266" s="19"/>
      <c r="C266" s="74">
        <v>261</v>
      </c>
      <c r="D266" s="75">
        <f t="shared" si="14"/>
        <v>3.6689478292921571E-10</v>
      </c>
      <c r="E266" s="75">
        <f>D266*'0 - Informações do Contrato'!$D$30</f>
        <v>1.4947747612284176E-12</v>
      </c>
      <c r="F266" s="75">
        <f t="shared" si="12"/>
        <v>3.6838955769044412E-10</v>
      </c>
      <c r="G266" s="75">
        <f>IF((F266&lt;0.00001),0,(-'0 - Informações do Contrato'!$D$28))</f>
        <v>0</v>
      </c>
      <c r="H266" s="82">
        <f t="shared" si="13"/>
        <v>3.6838955769044412E-10</v>
      </c>
      <c r="I266" s="19"/>
    </row>
    <row r="267" spans="2:9" x14ac:dyDescent="0.25">
      <c r="B267" s="19"/>
      <c r="C267" s="74">
        <v>262</v>
      </c>
      <c r="D267" s="75">
        <f t="shared" si="14"/>
        <v>3.6838955769044412E-10</v>
      </c>
      <c r="E267" s="75">
        <f>D267*'0 - Informações do Contrato'!$D$30</f>
        <v>1.5008646586343356E-12</v>
      </c>
      <c r="F267" s="75">
        <f t="shared" si="12"/>
        <v>3.6989042234907844E-10</v>
      </c>
      <c r="G267" s="75">
        <f>IF((F267&lt;0.00001),0,(-'0 - Informações do Contrato'!$D$28))</f>
        <v>0</v>
      </c>
      <c r="H267" s="82">
        <f t="shared" si="13"/>
        <v>3.6989042234907844E-10</v>
      </c>
      <c r="I267" s="19"/>
    </row>
    <row r="268" spans="2:9" x14ac:dyDescent="0.25">
      <c r="B268" s="19"/>
      <c r="C268" s="74">
        <v>263</v>
      </c>
      <c r="D268" s="75">
        <f t="shared" si="14"/>
        <v>3.6989042234907844E-10</v>
      </c>
      <c r="E268" s="75">
        <f>D268*'0 - Informações do Contrato'!$D$30</f>
        <v>1.506979367036115E-12</v>
      </c>
      <c r="F268" s="75">
        <f t="shared" si="12"/>
        <v>3.7139740171611458E-10</v>
      </c>
      <c r="G268" s="75">
        <f>IF((F268&lt;0.00001),0,(-'0 - Informações do Contrato'!$D$28))</f>
        <v>0</v>
      </c>
      <c r="H268" s="82">
        <f t="shared" si="13"/>
        <v>3.7139740171611458E-10</v>
      </c>
      <c r="I268" s="19"/>
    </row>
    <row r="269" spans="2:9" x14ac:dyDescent="0.25">
      <c r="B269" s="19"/>
      <c r="C269" s="74">
        <v>264</v>
      </c>
      <c r="D269" s="75">
        <f t="shared" si="14"/>
        <v>3.7139740171611458E-10</v>
      </c>
      <c r="E269" s="75">
        <f>D269*'0 - Informações do Contrato'!$D$30</f>
        <v>1.5131189875168243E-12</v>
      </c>
      <c r="F269" s="75">
        <f t="shared" si="12"/>
        <v>3.7291052070363141E-10</v>
      </c>
      <c r="G269" s="75">
        <f>IF((F269&lt;0.00001),0,(-'0 - Informações do Contrato'!$D$28))</f>
        <v>0</v>
      </c>
      <c r="H269" s="82">
        <f t="shared" si="13"/>
        <v>3.7291052070363141E-10</v>
      </c>
      <c r="I269" s="19"/>
    </row>
    <row r="270" spans="2:9" x14ac:dyDescent="0.25">
      <c r="B270" s="19"/>
      <c r="C270" s="74">
        <v>265</v>
      </c>
      <c r="D270" s="75">
        <f t="shared" si="14"/>
        <v>3.7291052070363141E-10</v>
      </c>
      <c r="E270" s="75">
        <f>D270*'0 - Informações do Contrato'!$D$30</f>
        <v>1.5192836215713564E-12</v>
      </c>
      <c r="F270" s="75">
        <f t="shared" si="12"/>
        <v>3.7442980432520278E-10</v>
      </c>
      <c r="G270" s="75">
        <f>IF((F270&lt;0.00001),0,(-'0 - Informações do Contrato'!$D$28))</f>
        <v>0</v>
      </c>
      <c r="H270" s="82">
        <f t="shared" si="13"/>
        <v>3.7442980432520278E-10</v>
      </c>
      <c r="I270" s="19"/>
    </row>
    <row r="271" spans="2:9" x14ac:dyDescent="0.25">
      <c r="B271" s="19"/>
      <c r="C271" s="74">
        <v>266</v>
      </c>
      <c r="D271" s="75">
        <f t="shared" si="14"/>
        <v>3.7442980432520278E-10</v>
      </c>
      <c r="E271" s="75">
        <f>D271*'0 - Informações do Contrato'!$D$30</f>
        <v>1.5254733711081078E-12</v>
      </c>
      <c r="F271" s="75">
        <f t="shared" si="12"/>
        <v>3.7595527769631091E-10</v>
      </c>
      <c r="G271" s="75">
        <f>IF((F271&lt;0.00001),0,(-'0 - Informações do Contrato'!$D$28))</f>
        <v>0</v>
      </c>
      <c r="H271" s="82">
        <f t="shared" si="13"/>
        <v>3.7595527769631091E-10</v>
      </c>
      <c r="I271" s="19"/>
    </row>
    <row r="272" spans="2:9" x14ac:dyDescent="0.25">
      <c r="B272" s="19"/>
      <c r="C272" s="74">
        <v>267</v>
      </c>
      <c r="D272" s="75">
        <f t="shared" si="14"/>
        <v>3.7595527769631091E-10</v>
      </c>
      <c r="E272" s="75">
        <f>D272*'0 - Informações do Contrato'!$D$30</f>
        <v>1.5316883384506617E-12</v>
      </c>
      <c r="F272" s="75">
        <f t="shared" si="12"/>
        <v>3.7748696603476157E-10</v>
      </c>
      <c r="G272" s="75">
        <f>IF((F272&lt;0.00001),0,(-'0 - Informações do Contrato'!$D$28))</f>
        <v>0</v>
      </c>
      <c r="H272" s="82">
        <f t="shared" si="13"/>
        <v>3.7748696603476157E-10</v>
      </c>
      <c r="I272" s="19"/>
    </row>
    <row r="273" spans="2:9" x14ac:dyDescent="0.25">
      <c r="B273" s="19"/>
      <c r="C273" s="74">
        <v>268</v>
      </c>
      <c r="D273" s="75">
        <f t="shared" si="14"/>
        <v>3.7748696603476157E-10</v>
      </c>
      <c r="E273" s="75">
        <f>D273*'0 - Informações do Contrato'!$D$30</f>
        <v>1.5379286263394804E-12</v>
      </c>
      <c r="F273" s="75">
        <f t="shared" si="12"/>
        <v>3.7902489466110104E-10</v>
      </c>
      <c r="G273" s="75">
        <f>IF((F273&lt;0.00001),0,(-'0 - Informações do Contrato'!$D$28))</f>
        <v>0</v>
      </c>
      <c r="H273" s="82">
        <f t="shared" si="13"/>
        <v>3.7902489466110104E-10</v>
      </c>
      <c r="I273" s="19"/>
    </row>
    <row r="274" spans="2:9" x14ac:dyDescent="0.25">
      <c r="B274" s="19"/>
      <c r="C274" s="74">
        <v>269</v>
      </c>
      <c r="D274" s="75">
        <f t="shared" si="14"/>
        <v>3.7902489466110104E-10</v>
      </c>
      <c r="E274" s="75">
        <f>D274*'0 - Informações do Contrato'!$D$30</f>
        <v>1.5441943379336036E-12</v>
      </c>
      <c r="F274" s="75">
        <f t="shared" si="12"/>
        <v>3.8056908899903462E-10</v>
      </c>
      <c r="G274" s="75">
        <f>IF((F274&lt;0.00001),0,(-'0 - Informações do Contrato'!$D$28))</f>
        <v>0</v>
      </c>
      <c r="H274" s="82">
        <f t="shared" si="13"/>
        <v>3.8056908899903462E-10</v>
      </c>
      <c r="I274" s="19"/>
    </row>
    <row r="275" spans="2:9" x14ac:dyDescent="0.25">
      <c r="B275" s="19"/>
      <c r="C275" s="74">
        <v>270</v>
      </c>
      <c r="D275" s="75">
        <f t="shared" si="14"/>
        <v>3.8056908899903462E-10</v>
      </c>
      <c r="E275" s="75">
        <f>D275*'0 - Informações do Contrato'!$D$30</f>
        <v>1.550485576812354E-12</v>
      </c>
      <c r="F275" s="75">
        <f t="shared" si="12"/>
        <v>3.82119574575847E-10</v>
      </c>
      <c r="G275" s="75">
        <f>IF((F275&lt;0.00001),0,(-'0 - Informações do Contrato'!$D$28))</f>
        <v>0</v>
      </c>
      <c r="H275" s="82">
        <f t="shared" si="13"/>
        <v>3.82119574575847E-10</v>
      </c>
      <c r="I275" s="19"/>
    </row>
    <row r="276" spans="2:9" x14ac:dyDescent="0.25">
      <c r="B276" s="19"/>
      <c r="C276" s="74">
        <v>271</v>
      </c>
      <c r="D276" s="75">
        <f t="shared" si="14"/>
        <v>3.82119574575847E-10</v>
      </c>
      <c r="E276" s="75">
        <f>D276*'0 - Informações do Contrato'!$D$30</f>
        <v>1.5568024469770489E-12</v>
      </c>
      <c r="F276" s="75">
        <f t="shared" si="12"/>
        <v>3.8367637702282407E-10</v>
      </c>
      <c r="G276" s="75">
        <f>IF((F276&lt;0.00001),0,(-'0 - Informações do Contrato'!$D$28))</f>
        <v>0</v>
      </c>
      <c r="H276" s="82">
        <f t="shared" si="13"/>
        <v>3.8367637702282407E-10</v>
      </c>
      <c r="I276" s="19"/>
    </row>
    <row r="277" spans="2:9" x14ac:dyDescent="0.25">
      <c r="B277" s="19"/>
      <c r="C277" s="74">
        <v>272</v>
      </c>
      <c r="D277" s="75">
        <f t="shared" si="14"/>
        <v>3.8367637702282407E-10</v>
      </c>
      <c r="E277" s="75">
        <f>D277*'0 - Informações do Contrato'!$D$30</f>
        <v>1.5631450528527202E-12</v>
      </c>
      <c r="F277" s="75">
        <f t="shared" si="12"/>
        <v>3.8523952207567676E-10</v>
      </c>
      <c r="G277" s="75">
        <f>IF((F277&lt;0.00001),0,(-'0 - Informações do Contrato'!$D$28))</f>
        <v>0</v>
      </c>
      <c r="H277" s="82">
        <f t="shared" si="13"/>
        <v>3.8523952207567676E-10</v>
      </c>
      <c r="I277" s="19"/>
    </row>
    <row r="278" spans="2:9" x14ac:dyDescent="0.25">
      <c r="B278" s="19"/>
      <c r="C278" s="74">
        <v>273</v>
      </c>
      <c r="D278" s="75">
        <f t="shared" si="14"/>
        <v>3.8523952207567676E-10</v>
      </c>
      <c r="E278" s="75">
        <f>D278*'0 - Informações do Contrato'!$D$30</f>
        <v>1.5695134992898396E-12</v>
      </c>
      <c r="F278" s="75">
        <f t="shared" si="12"/>
        <v>3.868090355749666E-10</v>
      </c>
      <c r="G278" s="75">
        <f>IF((F278&lt;0.00001),0,(-'0 - Informações do Contrato'!$D$28))</f>
        <v>0</v>
      </c>
      <c r="H278" s="82">
        <f t="shared" si="13"/>
        <v>3.868090355749666E-10</v>
      </c>
      <c r="I278" s="19"/>
    </row>
    <row r="279" spans="2:9" x14ac:dyDescent="0.25">
      <c r="B279" s="19"/>
      <c r="C279" s="74">
        <v>274</v>
      </c>
      <c r="D279" s="75">
        <f t="shared" si="14"/>
        <v>3.868090355749666E-10</v>
      </c>
      <c r="E279" s="75">
        <f>D279*'0 - Informações do Contrato'!$D$30</f>
        <v>1.5759078915660534E-12</v>
      </c>
      <c r="F279" s="75">
        <f t="shared" si="12"/>
        <v>3.8838494346653263E-10</v>
      </c>
      <c r="G279" s="75">
        <f>IF((F279&lt;0.00001),0,(-'0 - Informações do Contrato'!$D$28))</f>
        <v>0</v>
      </c>
      <c r="H279" s="82">
        <f t="shared" si="13"/>
        <v>3.8838494346653263E-10</v>
      </c>
      <c r="I279" s="19"/>
    </row>
    <row r="280" spans="2:9" x14ac:dyDescent="0.25">
      <c r="B280" s="19"/>
      <c r="C280" s="74">
        <v>275</v>
      </c>
      <c r="D280" s="75">
        <f t="shared" si="14"/>
        <v>3.8838494346653263E-10</v>
      </c>
      <c r="E280" s="75">
        <f>D280*'0 - Informações do Contrato'!$D$30</f>
        <v>1.5823283353879218E-12</v>
      </c>
      <c r="F280" s="75">
        <f t="shared" si="12"/>
        <v>3.8996727180192057E-10</v>
      </c>
      <c r="G280" s="75">
        <f>IF((F280&lt;0.00001),0,(-'0 - Informações do Contrato'!$D$28))</f>
        <v>0</v>
      </c>
      <c r="H280" s="82">
        <f t="shared" si="13"/>
        <v>3.8996727180192057E-10</v>
      </c>
      <c r="I280" s="19"/>
    </row>
    <row r="281" spans="2:9" x14ac:dyDescent="0.25">
      <c r="B281" s="19"/>
      <c r="C281" s="74">
        <v>276</v>
      </c>
      <c r="D281" s="75">
        <f t="shared" si="14"/>
        <v>3.8996727180192057E-10</v>
      </c>
      <c r="E281" s="75">
        <f>D281*'0 - Informações do Contrato'!$D$30</f>
        <v>1.5887749368926664E-12</v>
      </c>
      <c r="F281" s="75">
        <f t="shared" si="12"/>
        <v>3.9155604673881321E-10</v>
      </c>
      <c r="G281" s="75">
        <f>IF((F281&lt;0.00001),0,(-'0 - Informações do Contrato'!$D$28))</f>
        <v>0</v>
      </c>
      <c r="H281" s="82">
        <f t="shared" si="13"/>
        <v>3.9155604673881321E-10</v>
      </c>
      <c r="I281" s="19"/>
    </row>
    <row r="282" spans="2:9" x14ac:dyDescent="0.25">
      <c r="B282" s="19"/>
      <c r="C282" s="74">
        <v>277</v>
      </c>
      <c r="D282" s="75">
        <f t="shared" si="14"/>
        <v>3.9155604673881321E-10</v>
      </c>
      <c r="E282" s="75">
        <f>D282*'0 - Informações do Contrato'!$D$30</f>
        <v>1.5952478026499252E-12</v>
      </c>
      <c r="F282" s="75">
        <f t="shared" si="12"/>
        <v>3.9315129454146314E-10</v>
      </c>
      <c r="G282" s="75">
        <f>IF((F282&lt;0.00001),0,(-'0 - Informações do Contrato'!$D$28))</f>
        <v>0</v>
      </c>
      <c r="H282" s="82">
        <f t="shared" si="13"/>
        <v>3.9315129454146314E-10</v>
      </c>
      <c r="I282" s="19"/>
    </row>
    <row r="283" spans="2:9" x14ac:dyDescent="0.25">
      <c r="B283" s="19"/>
      <c r="C283" s="74">
        <v>278</v>
      </c>
      <c r="D283" s="75">
        <f t="shared" si="14"/>
        <v>3.9315129454146314E-10</v>
      </c>
      <c r="E283" s="75">
        <f>D283*'0 - Informações do Contrato'!$D$30</f>
        <v>1.6017470396635141E-12</v>
      </c>
      <c r="F283" s="75">
        <f t="shared" si="12"/>
        <v>3.9475304158112664E-10</v>
      </c>
      <c r="G283" s="75">
        <f>IF((F283&lt;0.00001),0,(-'0 - Informações do Contrato'!$D$28))</f>
        <v>0</v>
      </c>
      <c r="H283" s="82">
        <f t="shared" si="13"/>
        <v>3.9475304158112664E-10</v>
      </c>
      <c r="I283" s="19"/>
    </row>
    <row r="284" spans="2:9" x14ac:dyDescent="0.25">
      <c r="B284" s="19"/>
      <c r="C284" s="74">
        <v>279</v>
      </c>
      <c r="D284" s="75">
        <f t="shared" si="14"/>
        <v>3.9475304158112664E-10</v>
      </c>
      <c r="E284" s="75">
        <f>D284*'0 - Informações do Contrato'!$D$30</f>
        <v>1.6082727553731956E-12</v>
      </c>
      <c r="F284" s="75">
        <f t="shared" si="12"/>
        <v>3.9636131433649985E-10</v>
      </c>
      <c r="G284" s="75">
        <f>IF((F284&lt;0.00001),0,(-'0 - Informações do Contrato'!$D$28))</f>
        <v>0</v>
      </c>
      <c r="H284" s="82">
        <f t="shared" si="13"/>
        <v>3.9636131433649985E-10</v>
      </c>
      <c r="I284" s="19"/>
    </row>
    <row r="285" spans="2:9" x14ac:dyDescent="0.25">
      <c r="B285" s="19"/>
      <c r="C285" s="74">
        <v>280</v>
      </c>
      <c r="D285" s="75">
        <f t="shared" si="14"/>
        <v>3.9636131433649985E-10</v>
      </c>
      <c r="E285" s="75">
        <f>D285*'0 - Informações do Contrato'!$D$30</f>
        <v>1.6148250576564551E-12</v>
      </c>
      <c r="F285" s="75">
        <f t="shared" si="12"/>
        <v>3.979761393941563E-10</v>
      </c>
      <c r="G285" s="75">
        <f>IF((F285&lt;0.00001),0,(-'0 - Informações do Contrato'!$D$28))</f>
        <v>0</v>
      </c>
      <c r="H285" s="82">
        <f t="shared" si="13"/>
        <v>3.979761393941563E-10</v>
      </c>
      <c r="I285" s="19"/>
    </row>
    <row r="286" spans="2:9" x14ac:dyDescent="0.25">
      <c r="B286" s="19"/>
      <c r="C286" s="74">
        <v>281</v>
      </c>
      <c r="D286" s="75">
        <f t="shared" si="14"/>
        <v>3.979761393941563E-10</v>
      </c>
      <c r="E286" s="75">
        <f>D286*'0 - Informações do Contrato'!$D$30</f>
        <v>1.6214040548302847E-12</v>
      </c>
      <c r="F286" s="75">
        <f t="shared" si="12"/>
        <v>3.9959754344898658E-10</v>
      </c>
      <c r="G286" s="75">
        <f>IF((F286&lt;0.00001),0,(-'0 - Informações do Contrato'!$D$28))</f>
        <v>0</v>
      </c>
      <c r="H286" s="82">
        <f t="shared" si="13"/>
        <v>3.9959754344898658E-10</v>
      </c>
      <c r="I286" s="19"/>
    </row>
    <row r="287" spans="2:9" x14ac:dyDescent="0.25">
      <c r="B287" s="19"/>
      <c r="C287" s="74">
        <v>282</v>
      </c>
      <c r="D287" s="75">
        <f t="shared" si="14"/>
        <v>3.9959754344898658E-10</v>
      </c>
      <c r="E287" s="75">
        <f>D287*'0 - Informações do Contrato'!$D$30</f>
        <v>1.6280098556529725E-12</v>
      </c>
      <c r="F287" s="75">
        <f t="shared" si="12"/>
        <v>4.0122555330463954E-10</v>
      </c>
      <c r="G287" s="75">
        <f>IF((F287&lt;0.00001),0,(-'0 - Informações do Contrato'!$D$28))</f>
        <v>0</v>
      </c>
      <c r="H287" s="82">
        <f t="shared" si="13"/>
        <v>4.0122555330463954E-10</v>
      </c>
      <c r="I287" s="19"/>
    </row>
    <row r="288" spans="2:9" x14ac:dyDescent="0.25">
      <c r="B288" s="19"/>
      <c r="C288" s="74">
        <v>283</v>
      </c>
      <c r="D288" s="75">
        <f t="shared" si="14"/>
        <v>4.0122555330463954E-10</v>
      </c>
      <c r="E288" s="75">
        <f>D288*'0 - Informações do Contrato'!$D$30</f>
        <v>1.6346425693259021E-12</v>
      </c>
      <c r="F288" s="75">
        <f t="shared" si="12"/>
        <v>4.0286019587396541E-10</v>
      </c>
      <c r="G288" s="75">
        <f>IF((F288&lt;0.00001),0,(-'0 - Informações do Contrato'!$D$28))</f>
        <v>0</v>
      </c>
      <c r="H288" s="82">
        <f t="shared" si="13"/>
        <v>4.0286019587396541E-10</v>
      </c>
      <c r="I288" s="19"/>
    </row>
    <row r="289" spans="2:9" x14ac:dyDescent="0.25">
      <c r="B289" s="19"/>
      <c r="C289" s="74">
        <v>284</v>
      </c>
      <c r="D289" s="75">
        <f t="shared" si="14"/>
        <v>4.0286019587396541E-10</v>
      </c>
      <c r="E289" s="75">
        <f>D289*'0 - Informações do Contrato'!$D$30</f>
        <v>1.6413023054953568E-12</v>
      </c>
      <c r="F289" s="75">
        <f t="shared" si="12"/>
        <v>4.0450149817946079E-10</v>
      </c>
      <c r="G289" s="75">
        <f>IF((F289&lt;0.00001),0,(-'0 - Informações do Contrato'!$D$28))</f>
        <v>0</v>
      </c>
      <c r="H289" s="82">
        <f t="shared" si="13"/>
        <v>4.0450149817946079E-10</v>
      </c>
      <c r="I289" s="19"/>
    </row>
    <row r="290" spans="2:9" x14ac:dyDescent="0.25">
      <c r="B290" s="19"/>
      <c r="C290" s="74">
        <v>285</v>
      </c>
      <c r="D290" s="75">
        <f t="shared" si="14"/>
        <v>4.0450149817946079E-10</v>
      </c>
      <c r="E290" s="75">
        <f>D290*'0 - Informações do Contrato'!$D$30</f>
        <v>1.6479891742543323E-12</v>
      </c>
      <c r="F290" s="75">
        <f t="shared" si="12"/>
        <v>4.061494873537151E-10</v>
      </c>
      <c r="G290" s="75">
        <f>IF((F290&lt;0.00001),0,(-'0 - Informações do Contrato'!$D$28))</f>
        <v>0</v>
      </c>
      <c r="H290" s="82">
        <f t="shared" si="13"/>
        <v>4.061494873537151E-10</v>
      </c>
      <c r="I290" s="19"/>
    </row>
    <row r="291" spans="2:9" x14ac:dyDescent="0.25">
      <c r="B291" s="19"/>
      <c r="C291" s="74">
        <v>286</v>
      </c>
      <c r="D291" s="75">
        <f t="shared" si="14"/>
        <v>4.061494873537151E-10</v>
      </c>
      <c r="E291" s="75">
        <f>D291*'0 - Informações do Contrato'!$D$30</f>
        <v>1.6547032861443569E-12</v>
      </c>
      <c r="F291" s="75">
        <f t="shared" si="12"/>
        <v>4.0780419063985944E-10</v>
      </c>
      <c r="G291" s="75">
        <f>IF((F291&lt;0.00001),0,(-'0 - Informações do Contrato'!$D$28))</f>
        <v>0</v>
      </c>
      <c r="H291" s="82">
        <f t="shared" si="13"/>
        <v>4.0780419063985944E-10</v>
      </c>
      <c r="I291" s="19"/>
    </row>
    <row r="292" spans="2:9" x14ac:dyDescent="0.25">
      <c r="B292" s="19"/>
      <c r="C292" s="74">
        <v>287</v>
      </c>
      <c r="D292" s="75">
        <f t="shared" si="14"/>
        <v>4.0780419063985944E-10</v>
      </c>
      <c r="E292" s="75">
        <f>D292*'0 - Informações do Contrato'!$D$30</f>
        <v>1.6614447521573187E-12</v>
      </c>
      <c r="F292" s="75">
        <f t="shared" si="12"/>
        <v>4.0946563539201674E-10</v>
      </c>
      <c r="G292" s="75">
        <f>IF((F292&lt;0.00001),0,(-'0 - Informações do Contrato'!$D$28))</f>
        <v>0</v>
      </c>
      <c r="H292" s="82">
        <f t="shared" si="13"/>
        <v>4.0946563539201674E-10</v>
      </c>
      <c r="I292" s="19"/>
    </row>
    <row r="293" spans="2:9" x14ac:dyDescent="0.25">
      <c r="B293" s="19"/>
      <c r="C293" s="74">
        <v>288</v>
      </c>
      <c r="D293" s="75">
        <f t="shared" si="14"/>
        <v>4.0946563539201674E-10</v>
      </c>
      <c r="E293" s="75">
        <f>D293*'0 - Informações do Contrato'!$D$30</f>
        <v>1.6682136837373003E-12</v>
      </c>
      <c r="F293" s="75">
        <f t="shared" si="12"/>
        <v>4.1113384907575403E-10</v>
      </c>
      <c r="G293" s="75">
        <f>IF((F293&lt;0.00001),0,(-'0 - Informações do Contrato'!$D$28))</f>
        <v>0</v>
      </c>
      <c r="H293" s="82">
        <f t="shared" si="13"/>
        <v>4.1113384907575403E-10</v>
      </c>
      <c r="I293" s="19"/>
    </row>
    <row r="294" spans="2:9" x14ac:dyDescent="0.25">
      <c r="B294" s="19"/>
      <c r="C294" s="74">
        <v>289</v>
      </c>
      <c r="D294" s="75">
        <f t="shared" si="14"/>
        <v>4.1113384907575403E-10</v>
      </c>
      <c r="E294" s="75">
        <f>D294*'0 - Informações do Contrato'!$D$30</f>
        <v>1.6750101927824221E-12</v>
      </c>
      <c r="F294" s="75">
        <f t="shared" si="12"/>
        <v>4.1280885926853647E-10</v>
      </c>
      <c r="G294" s="75">
        <f>IF((F294&lt;0.00001),0,(-'0 - Informações do Contrato'!$D$28))</f>
        <v>0</v>
      </c>
      <c r="H294" s="82">
        <f t="shared" si="13"/>
        <v>4.1280885926853647E-10</v>
      </c>
      <c r="I294" s="19"/>
    </row>
    <row r="295" spans="2:9" x14ac:dyDescent="0.25">
      <c r="B295" s="19"/>
      <c r="C295" s="74">
        <v>290</v>
      </c>
      <c r="D295" s="75">
        <f t="shared" si="14"/>
        <v>4.1280885926853647E-10</v>
      </c>
      <c r="E295" s="75">
        <f>D295*'0 - Informações do Contrato'!$D$30</f>
        <v>1.6818343916466906E-12</v>
      </c>
      <c r="F295" s="75">
        <f t="shared" si="12"/>
        <v>4.1449069366018317E-10</v>
      </c>
      <c r="G295" s="75">
        <f>IF((F295&lt;0.00001),0,(-'0 - Informações do Contrato'!$D$28))</f>
        <v>0</v>
      </c>
      <c r="H295" s="82">
        <f t="shared" si="13"/>
        <v>4.1449069366018317E-10</v>
      </c>
      <c r="I295" s="19"/>
    </row>
    <row r="296" spans="2:9" x14ac:dyDescent="0.25">
      <c r="B296" s="19"/>
      <c r="C296" s="74">
        <v>291</v>
      </c>
      <c r="D296" s="75">
        <f t="shared" si="14"/>
        <v>4.1449069366018317E-10</v>
      </c>
      <c r="E296" s="75">
        <f>D296*'0 - Informações do Contrato'!$D$30</f>
        <v>1.6886863931418561E-12</v>
      </c>
      <c r="F296" s="75">
        <f t="shared" si="12"/>
        <v>4.1617938005332501E-10</v>
      </c>
      <c r="G296" s="75">
        <f>IF((F296&lt;0.00001),0,(-'0 - Informações do Contrato'!$D$28))</f>
        <v>0</v>
      </c>
      <c r="H296" s="82">
        <f t="shared" si="13"/>
        <v>4.1617938005332501E-10</v>
      </c>
      <c r="I296" s="19"/>
    </row>
    <row r="297" spans="2:9" x14ac:dyDescent="0.25">
      <c r="B297" s="19"/>
      <c r="C297" s="74">
        <v>292</v>
      </c>
      <c r="D297" s="75">
        <f t="shared" si="14"/>
        <v>4.1617938005332501E-10</v>
      </c>
      <c r="E297" s="75">
        <f>D297*'0 - Informações do Contrato'!$D$30</f>
        <v>1.6955663105392785E-12</v>
      </c>
      <c r="F297" s="75">
        <f t="shared" si="12"/>
        <v>4.1787494636386427E-10</v>
      </c>
      <c r="G297" s="75">
        <f>IF((F297&lt;0.00001),0,(-'0 - Informações do Contrato'!$D$28))</f>
        <v>0</v>
      </c>
      <c r="H297" s="82">
        <f t="shared" si="13"/>
        <v>4.1787494636386427E-10</v>
      </c>
      <c r="I297" s="19"/>
    </row>
    <row r="298" spans="2:9" x14ac:dyDescent="0.25">
      <c r="B298" s="19"/>
      <c r="C298" s="74">
        <v>293</v>
      </c>
      <c r="D298" s="75">
        <f t="shared" si="14"/>
        <v>4.1787494636386427E-10</v>
      </c>
      <c r="E298" s="75">
        <f>D298*'0 - Informações do Contrato'!$D$30</f>
        <v>1.7024742575717994E-12</v>
      </c>
      <c r="F298" s="75">
        <f t="shared" si="12"/>
        <v>4.1957742062143608E-10</v>
      </c>
      <c r="G298" s="75">
        <f>IF((F298&lt;0.00001),0,(-'0 - Informações do Contrato'!$D$28))</f>
        <v>0</v>
      </c>
      <c r="H298" s="82">
        <f t="shared" si="13"/>
        <v>4.1957742062143608E-10</v>
      </c>
      <c r="I298" s="19"/>
    </row>
    <row r="299" spans="2:9" x14ac:dyDescent="0.25">
      <c r="B299" s="19"/>
      <c r="C299" s="74">
        <v>294</v>
      </c>
      <c r="D299" s="75">
        <f t="shared" si="14"/>
        <v>4.1957742062143608E-10</v>
      </c>
      <c r="E299" s="75">
        <f>D299*'0 - Informações do Contrato'!$D$30</f>
        <v>1.7094103484356218E-12</v>
      </c>
      <c r="F299" s="75">
        <f t="shared" si="12"/>
        <v>4.2128683096987169E-10</v>
      </c>
      <c r="G299" s="75">
        <f>IF((F299&lt;0.00001),0,(-'0 - Informações do Contrato'!$D$28))</f>
        <v>0</v>
      </c>
      <c r="H299" s="82">
        <f t="shared" si="13"/>
        <v>4.2128683096987169E-10</v>
      </c>
      <c r="I299" s="19"/>
    </row>
    <row r="300" spans="2:9" x14ac:dyDescent="0.25">
      <c r="B300" s="19"/>
      <c r="C300" s="74">
        <v>295</v>
      </c>
      <c r="D300" s="75">
        <f t="shared" si="14"/>
        <v>4.2128683096987169E-10</v>
      </c>
      <c r="E300" s="75">
        <f>D300*'0 - Informações do Contrato'!$D$30</f>
        <v>1.716374697792198E-12</v>
      </c>
      <c r="F300" s="75">
        <f t="shared" si="12"/>
        <v>4.2300320566766389E-10</v>
      </c>
      <c r="G300" s="75">
        <f>IF((F300&lt;0.00001),0,(-'0 - Informações do Contrato'!$D$28))</f>
        <v>0</v>
      </c>
      <c r="H300" s="82">
        <f t="shared" si="13"/>
        <v>4.2300320566766389E-10</v>
      </c>
      <c r="I300" s="19"/>
    </row>
    <row r="301" spans="2:9" x14ac:dyDescent="0.25">
      <c r="B301" s="19"/>
      <c r="C301" s="74">
        <v>296</v>
      </c>
      <c r="D301" s="75">
        <f t="shared" si="14"/>
        <v>4.2300320566766389E-10</v>
      </c>
      <c r="E301" s="75">
        <f>D301*'0 - Informações do Contrato'!$D$30</f>
        <v>1.7233674207701254E-12</v>
      </c>
      <c r="F301" s="75">
        <f t="shared" si="12"/>
        <v>4.2472657308843403E-10</v>
      </c>
      <c r="G301" s="75">
        <f>IF((F301&lt;0.00001),0,(-'0 - Informações do Contrato'!$D$28))</f>
        <v>0</v>
      </c>
      <c r="H301" s="82">
        <f t="shared" si="13"/>
        <v>4.2472657308843403E-10</v>
      </c>
      <c r="I301" s="19"/>
    </row>
    <row r="302" spans="2:9" x14ac:dyDescent="0.25">
      <c r="B302" s="19"/>
      <c r="C302" s="74">
        <v>297</v>
      </c>
      <c r="D302" s="75">
        <f t="shared" si="14"/>
        <v>4.2472657308843403E-10</v>
      </c>
      <c r="E302" s="75">
        <f>D302*'0 - Informações do Contrato'!$D$30</f>
        <v>1.7303886329670497E-12</v>
      </c>
      <c r="F302" s="75">
        <f t="shared" si="12"/>
        <v>4.2645696172140106E-10</v>
      </c>
      <c r="G302" s="75">
        <f>IF((F302&lt;0.00001),0,(-'0 - Informações do Contrato'!$D$28))</f>
        <v>0</v>
      </c>
      <c r="H302" s="82">
        <f t="shared" si="13"/>
        <v>4.2645696172140106E-10</v>
      </c>
      <c r="I302" s="19"/>
    </row>
    <row r="303" spans="2:9" x14ac:dyDescent="0.25">
      <c r="B303" s="19"/>
      <c r="C303" s="74">
        <v>298</v>
      </c>
      <c r="D303" s="75">
        <f t="shared" si="14"/>
        <v>4.2645696172140106E-10</v>
      </c>
      <c r="E303" s="75">
        <f>D303*'0 - Informações do Contrato'!$D$30</f>
        <v>1.7374384504515756E-12</v>
      </c>
      <c r="F303" s="75">
        <f t="shared" si="12"/>
        <v>4.2819440017185262E-10</v>
      </c>
      <c r="G303" s="75">
        <f>IF((F303&lt;0.00001),0,(-'0 - Informações do Contrato'!$D$28))</f>
        <v>0</v>
      </c>
      <c r="H303" s="82">
        <f t="shared" si="13"/>
        <v>4.2819440017185262E-10</v>
      </c>
      <c r="I303" s="19"/>
    </row>
    <row r="304" spans="2:9" x14ac:dyDescent="0.25">
      <c r="B304" s="19"/>
      <c r="C304" s="74">
        <v>299</v>
      </c>
      <c r="D304" s="75">
        <f t="shared" si="14"/>
        <v>4.2819440017185262E-10</v>
      </c>
      <c r="E304" s="75">
        <f>D304*'0 - Informações do Contrato'!$D$30</f>
        <v>1.7445169897651854E-12</v>
      </c>
      <c r="F304" s="75">
        <f t="shared" si="12"/>
        <v>4.2993891716161778E-10</v>
      </c>
      <c r="G304" s="75">
        <f>IF((F304&lt;0.00001),0,(-'0 - Informações do Contrato'!$D$28))</f>
        <v>0</v>
      </c>
      <c r="H304" s="82">
        <f t="shared" si="13"/>
        <v>4.2993891716161778E-10</v>
      </c>
      <c r="I304" s="19"/>
    </row>
    <row r="305" spans="2:9" x14ac:dyDescent="0.25">
      <c r="B305" s="19"/>
      <c r="C305" s="74">
        <v>300</v>
      </c>
      <c r="D305" s="75">
        <f t="shared" si="14"/>
        <v>4.2993891716161778E-10</v>
      </c>
      <c r="E305" s="75">
        <f>D305*'0 - Informações do Contrato'!$D$30</f>
        <v>1.7516243679241662E-12</v>
      </c>
      <c r="F305" s="75">
        <f t="shared" si="12"/>
        <v>4.3169054152954196E-10</v>
      </c>
      <c r="G305" s="75">
        <f>IF((F305&lt;0.00001),0,(-'0 - Informações do Contrato'!$D$28))</f>
        <v>0</v>
      </c>
      <c r="H305" s="82">
        <f t="shared" si="13"/>
        <v>4.3169054152954196E-10</v>
      </c>
      <c r="I305" s="19"/>
    </row>
    <row r="306" spans="2:9" x14ac:dyDescent="0.25">
      <c r="B306" s="19"/>
      <c r="C306" s="74">
        <v>301</v>
      </c>
      <c r="D306" s="75">
        <f t="shared" si="14"/>
        <v>4.3169054152954196E-10</v>
      </c>
      <c r="E306" s="75">
        <f>D306*'0 - Informações do Contrato'!$D$30</f>
        <v>1.7587607024215441E-12</v>
      </c>
      <c r="F306" s="75">
        <f t="shared" si="12"/>
        <v>4.3344930223196348E-10</v>
      </c>
      <c r="G306" s="75">
        <f>IF((F306&lt;0.00001),0,(-'0 - Informações do Contrato'!$D$28))</f>
        <v>0</v>
      </c>
      <c r="H306" s="82">
        <f t="shared" si="13"/>
        <v>4.3344930223196348E-10</v>
      </c>
      <c r="I306" s="19"/>
    </row>
    <row r="307" spans="2:9" x14ac:dyDescent="0.25">
      <c r="B307" s="19"/>
      <c r="C307" s="74">
        <v>302</v>
      </c>
      <c r="D307" s="75">
        <f t="shared" si="14"/>
        <v>4.3344930223196348E-10</v>
      </c>
      <c r="E307" s="75">
        <f>D307*'0 - Informações do Contrato'!$D$30</f>
        <v>1.7659261112290258E-12</v>
      </c>
      <c r="F307" s="75">
        <f t="shared" si="12"/>
        <v>4.3521522834319251E-10</v>
      </c>
      <c r="G307" s="75">
        <f>IF((F307&lt;0.00001),0,(-'0 - Informações do Contrato'!$D$28))</f>
        <v>0</v>
      </c>
      <c r="H307" s="82">
        <f t="shared" si="13"/>
        <v>4.3521522834319251E-10</v>
      </c>
      <c r="I307" s="19"/>
    </row>
    <row r="308" spans="2:9" x14ac:dyDescent="0.25">
      <c r="B308" s="19"/>
      <c r="C308" s="74">
        <v>303</v>
      </c>
      <c r="D308" s="75">
        <f t="shared" si="14"/>
        <v>4.3521522834319251E-10</v>
      </c>
      <c r="E308" s="75">
        <f>D308*'0 - Informações do Contrato'!$D$30</f>
        <v>1.7731207127989497E-12</v>
      </c>
      <c r="F308" s="75">
        <f t="shared" si="12"/>
        <v>4.3698834905599145E-10</v>
      </c>
      <c r="G308" s="75">
        <f>IF((F308&lt;0.00001),0,(-'0 - Informações do Contrato'!$D$28))</f>
        <v>0</v>
      </c>
      <c r="H308" s="82">
        <f t="shared" si="13"/>
        <v>4.3698834905599145E-10</v>
      </c>
      <c r="I308" s="19"/>
    </row>
    <row r="309" spans="2:9" x14ac:dyDescent="0.25">
      <c r="B309" s="19"/>
      <c r="C309" s="74">
        <v>304</v>
      </c>
      <c r="D309" s="75">
        <f t="shared" si="14"/>
        <v>4.3698834905599145E-10</v>
      </c>
      <c r="E309" s="75">
        <f>D309*'0 - Informações do Contrato'!$D$30</f>
        <v>1.7803446260662432E-12</v>
      </c>
      <c r="F309" s="75">
        <f t="shared" si="12"/>
        <v>4.3876869368205768E-10</v>
      </c>
      <c r="G309" s="75">
        <f>IF((F309&lt;0.00001),0,(-'0 - Informações do Contrato'!$D$28))</f>
        <v>0</v>
      </c>
      <c r="H309" s="82">
        <f t="shared" si="13"/>
        <v>4.3876869368205768E-10</v>
      </c>
      <c r="I309" s="19"/>
    </row>
    <row r="310" spans="2:9" x14ac:dyDescent="0.25">
      <c r="B310" s="19"/>
      <c r="C310" s="74">
        <v>305</v>
      </c>
      <c r="D310" s="75">
        <f t="shared" si="14"/>
        <v>4.3876869368205768E-10</v>
      </c>
      <c r="E310" s="75">
        <f>D310*'0 - Informações do Contrato'!$D$30</f>
        <v>1.7875979704503903E-12</v>
      </c>
      <c r="F310" s="75">
        <f t="shared" si="12"/>
        <v>4.4055629165250807E-10</v>
      </c>
      <c r="G310" s="75">
        <f>IF((F310&lt;0.00001),0,(-'0 - Informações do Contrato'!$D$28))</f>
        <v>0</v>
      </c>
      <c r="H310" s="82">
        <f t="shared" si="13"/>
        <v>4.4055629165250807E-10</v>
      </c>
      <c r="I310" s="19"/>
    </row>
    <row r="311" spans="2:9" x14ac:dyDescent="0.25">
      <c r="B311" s="19"/>
      <c r="C311" s="74">
        <v>306</v>
      </c>
      <c r="D311" s="75">
        <f t="shared" si="14"/>
        <v>4.4055629165250807E-10</v>
      </c>
      <c r="E311" s="75">
        <f>D311*'0 - Informações do Contrato'!$D$30</f>
        <v>1.7948808658574037E-12</v>
      </c>
      <c r="F311" s="75">
        <f t="shared" si="12"/>
        <v>4.4235117251836546E-10</v>
      </c>
      <c r="G311" s="75">
        <f>IF((F311&lt;0.00001),0,(-'0 - Informações do Contrato'!$D$28))</f>
        <v>0</v>
      </c>
      <c r="H311" s="82">
        <f t="shared" si="13"/>
        <v>4.4235117251836546E-10</v>
      </c>
      <c r="I311" s="19"/>
    </row>
    <row r="312" spans="2:9" x14ac:dyDescent="0.25">
      <c r="B312" s="19"/>
      <c r="C312" s="74">
        <v>307</v>
      </c>
      <c r="D312" s="75">
        <f t="shared" si="14"/>
        <v>4.4235117251836546E-10</v>
      </c>
      <c r="E312" s="75">
        <f>D312*'0 - Informações do Contrato'!$D$30</f>
        <v>1.8021934326818086E-12</v>
      </c>
      <c r="F312" s="75">
        <f t="shared" si="12"/>
        <v>4.4415336595104725E-10</v>
      </c>
      <c r="G312" s="75">
        <f>IF((F312&lt;0.00001),0,(-'0 - Informações do Contrato'!$D$28))</f>
        <v>0</v>
      </c>
      <c r="H312" s="82">
        <f t="shared" si="13"/>
        <v>4.4415336595104725E-10</v>
      </c>
      <c r="I312" s="19"/>
    </row>
    <row r="313" spans="2:9" x14ac:dyDescent="0.25">
      <c r="B313" s="19"/>
      <c r="C313" s="74">
        <v>308</v>
      </c>
      <c r="D313" s="75">
        <f t="shared" si="14"/>
        <v>4.4415336595104725E-10</v>
      </c>
      <c r="E313" s="75">
        <f>D313*'0 - Informações do Contrato'!$D$30</f>
        <v>1.8095357918086323E-12</v>
      </c>
      <c r="F313" s="75">
        <f t="shared" si="12"/>
        <v>4.4596290174285587E-10</v>
      </c>
      <c r="G313" s="75">
        <f>IF((F313&lt;0.00001),0,(-'0 - Informações do Contrato'!$D$28))</f>
        <v>0</v>
      </c>
      <c r="H313" s="82">
        <f t="shared" si="13"/>
        <v>4.4596290174285587E-10</v>
      </c>
      <c r="I313" s="19"/>
    </row>
    <row r="314" spans="2:9" x14ac:dyDescent="0.25">
      <c r="B314" s="19"/>
      <c r="C314" s="74">
        <v>309</v>
      </c>
      <c r="D314" s="75">
        <f t="shared" si="14"/>
        <v>4.4596290174285587E-10</v>
      </c>
      <c r="E314" s="75">
        <f>D314*'0 - Informações do Contrato'!$D$30</f>
        <v>1.8169080646154028E-12</v>
      </c>
      <c r="F314" s="75">
        <f t="shared" si="12"/>
        <v>4.4777980980747129E-10</v>
      </c>
      <c r="G314" s="75">
        <f>IF((F314&lt;0.00001),0,(-'0 - Informações do Contrato'!$D$28))</f>
        <v>0</v>
      </c>
      <c r="H314" s="82">
        <f t="shared" si="13"/>
        <v>4.4777980980747129E-10</v>
      </c>
      <c r="I314" s="19"/>
    </row>
    <row r="315" spans="2:9" x14ac:dyDescent="0.25">
      <c r="B315" s="19"/>
      <c r="C315" s="74">
        <v>310</v>
      </c>
      <c r="D315" s="75">
        <f t="shared" si="14"/>
        <v>4.4777980980747129E-10</v>
      </c>
      <c r="E315" s="75">
        <f>D315*'0 - Informações do Contrato'!$D$30</f>
        <v>1.8243103729741549E-12</v>
      </c>
      <c r="F315" s="75">
        <f t="shared" si="12"/>
        <v>4.4960412018044545E-10</v>
      </c>
      <c r="G315" s="75">
        <f>IF((F315&lt;0.00001),0,(-'0 - Informações do Contrato'!$D$28))</f>
        <v>0</v>
      </c>
      <c r="H315" s="82">
        <f t="shared" si="13"/>
        <v>4.4960412018044545E-10</v>
      </c>
      <c r="I315" s="19"/>
    </row>
    <row r="316" spans="2:9" x14ac:dyDescent="0.25">
      <c r="B316" s="19"/>
      <c r="C316" s="74">
        <v>311</v>
      </c>
      <c r="D316" s="75">
        <f t="shared" si="14"/>
        <v>4.4960412018044545E-10</v>
      </c>
      <c r="E316" s="75">
        <f>D316*'0 - Informações do Contrato'!$D$30</f>
        <v>1.8317428392534456E-12</v>
      </c>
      <c r="F316" s="75">
        <f t="shared" si="12"/>
        <v>4.5143586301969888E-10</v>
      </c>
      <c r="G316" s="75">
        <f>IF((F316&lt;0.00001),0,(-'0 - Informações do Contrato'!$D$28))</f>
        <v>0</v>
      </c>
      <c r="H316" s="82">
        <f t="shared" si="13"/>
        <v>4.5143586301969888E-10</v>
      </c>
      <c r="I316" s="19"/>
    </row>
    <row r="317" spans="2:9" x14ac:dyDescent="0.25">
      <c r="B317" s="19"/>
      <c r="C317" s="74">
        <v>312</v>
      </c>
      <c r="D317" s="75">
        <f t="shared" si="14"/>
        <v>4.5143586301969888E-10</v>
      </c>
      <c r="E317" s="75">
        <f>D317*'0 - Informações do Contrato'!$D$30</f>
        <v>1.8392055863203755E-12</v>
      </c>
      <c r="F317" s="75">
        <f t="shared" si="12"/>
        <v>4.5327506860601928E-10</v>
      </c>
      <c r="G317" s="75">
        <f>IF((F317&lt;0.00001),0,(-'0 - Informações do Contrato'!$D$28))</f>
        <v>0</v>
      </c>
      <c r="H317" s="82">
        <f t="shared" si="13"/>
        <v>4.5327506860601928E-10</v>
      </c>
      <c r="I317" s="19"/>
    </row>
    <row r="318" spans="2:9" x14ac:dyDescent="0.25">
      <c r="B318" s="19"/>
      <c r="C318" s="74">
        <v>313</v>
      </c>
      <c r="D318" s="75">
        <f t="shared" si="14"/>
        <v>4.5327506860601928E-10</v>
      </c>
      <c r="E318" s="75">
        <f>D318*'0 - Informações do Contrato'!$D$30</f>
        <v>1.8466987375426223E-12</v>
      </c>
      <c r="F318" s="75">
        <f t="shared" si="12"/>
        <v>4.5512176734356189E-10</v>
      </c>
      <c r="G318" s="75">
        <f>IF((F318&lt;0.00001),0,(-'0 - Informações do Contrato'!$D$28))</f>
        <v>0</v>
      </c>
      <c r="H318" s="82">
        <f t="shared" si="13"/>
        <v>4.5512176734356189E-10</v>
      </c>
      <c r="I318" s="19"/>
    </row>
    <row r="319" spans="2:9" x14ac:dyDescent="0.25">
      <c r="B319" s="19"/>
      <c r="C319" s="74">
        <v>314</v>
      </c>
      <c r="D319" s="75">
        <f t="shared" si="14"/>
        <v>4.5512176734356189E-10</v>
      </c>
      <c r="E319" s="75">
        <f>D319*'0 - Informações do Contrato'!$D$30</f>
        <v>1.8542224167904779E-12</v>
      </c>
      <c r="F319" s="75">
        <f t="shared" si="12"/>
        <v>4.5697598976035237E-10</v>
      </c>
      <c r="G319" s="75">
        <f>IF((F319&lt;0.00001),0,(-'0 - Informações do Contrato'!$D$28))</f>
        <v>0</v>
      </c>
      <c r="H319" s="82">
        <f t="shared" si="13"/>
        <v>4.5697598976035237E-10</v>
      </c>
      <c r="I319" s="19"/>
    </row>
    <row r="320" spans="2:9" x14ac:dyDescent="0.25">
      <c r="B320" s="19"/>
      <c r="C320" s="74">
        <v>315</v>
      </c>
      <c r="D320" s="75">
        <f t="shared" si="14"/>
        <v>4.5697598976035237E-10</v>
      </c>
      <c r="E320" s="75">
        <f>D320*'0 - Informações do Contrato'!$D$30</f>
        <v>1.861776748438898E-12</v>
      </c>
      <c r="F320" s="75">
        <f t="shared" si="12"/>
        <v>4.5883776650879125E-10</v>
      </c>
      <c r="G320" s="75">
        <f>IF((F320&lt;0.00001),0,(-'0 - Informações do Contrato'!$D$28))</f>
        <v>0</v>
      </c>
      <c r="H320" s="82">
        <f t="shared" si="13"/>
        <v>4.5883776650879125E-10</v>
      </c>
      <c r="I320" s="19"/>
    </row>
    <row r="321" spans="2:9" x14ac:dyDescent="0.25">
      <c r="B321" s="19"/>
      <c r="C321" s="74">
        <v>316</v>
      </c>
      <c r="D321" s="75">
        <f t="shared" si="14"/>
        <v>4.5883776650879125E-10</v>
      </c>
      <c r="E321" s="75">
        <f>D321*'0 - Informações do Contrato'!$D$30</f>
        <v>1.8693618573695563E-12</v>
      </c>
      <c r="F321" s="75">
        <f t="shared" si="12"/>
        <v>4.607071283661608E-10</v>
      </c>
      <c r="G321" s="75">
        <f>IF((F321&lt;0.00001),0,(-'0 - Informações do Contrato'!$D$28))</f>
        <v>0</v>
      </c>
      <c r="H321" s="82">
        <f t="shared" si="13"/>
        <v>4.607071283661608E-10</v>
      </c>
      <c r="I321" s="19"/>
    </row>
    <row r="322" spans="2:9" x14ac:dyDescent="0.25">
      <c r="B322" s="19"/>
      <c r="C322" s="74">
        <v>317</v>
      </c>
      <c r="D322" s="75">
        <f t="shared" si="14"/>
        <v>4.607071283661608E-10</v>
      </c>
      <c r="E322" s="75">
        <f>D322*'0 - Informações do Contrato'!$D$30</f>
        <v>1.8769778689729108E-12</v>
      </c>
      <c r="F322" s="75">
        <f t="shared" si="12"/>
        <v>4.6258410623513374E-10</v>
      </c>
      <c r="G322" s="75">
        <f>IF((F322&lt;0.00001),0,(-'0 - Informações do Contrato'!$D$28))</f>
        <v>0</v>
      </c>
      <c r="H322" s="82">
        <f t="shared" si="13"/>
        <v>4.6258410623513374E-10</v>
      </c>
      <c r="I322" s="19"/>
    </row>
    <row r="323" spans="2:9" x14ac:dyDescent="0.25">
      <c r="B323" s="19"/>
      <c r="C323" s="74">
        <v>318</v>
      </c>
      <c r="D323" s="75">
        <f t="shared" si="14"/>
        <v>4.6258410623513374E-10</v>
      </c>
      <c r="E323" s="75">
        <f>D323*'0 - Informações do Contrato'!$D$30</f>
        <v>1.8846249091502749E-12</v>
      </c>
      <c r="F323" s="75">
        <f t="shared" si="12"/>
        <v>4.64468731144284E-10</v>
      </c>
      <c r="G323" s="75">
        <f>IF((F323&lt;0.00001),0,(-'0 - Informações do Contrato'!$D$28))</f>
        <v>0</v>
      </c>
      <c r="H323" s="82">
        <f t="shared" si="13"/>
        <v>4.64468731144284E-10</v>
      </c>
      <c r="I323" s="19"/>
    </row>
    <row r="324" spans="2:9" x14ac:dyDescent="0.25">
      <c r="B324" s="19"/>
      <c r="C324" s="74">
        <v>319</v>
      </c>
      <c r="D324" s="75">
        <f t="shared" si="14"/>
        <v>4.64468731144284E-10</v>
      </c>
      <c r="E324" s="75">
        <f>D324*'0 - Informações do Contrato'!$D$30</f>
        <v>1.8923031043159002E-12</v>
      </c>
      <c r="F324" s="75">
        <f t="shared" si="12"/>
        <v>4.6636103424859987E-10</v>
      </c>
      <c r="G324" s="75">
        <f>IF((F324&lt;0.00001),0,(-'0 - Informações do Contrato'!$D$28))</f>
        <v>0</v>
      </c>
      <c r="H324" s="82">
        <f t="shared" si="13"/>
        <v>4.6636103424859987E-10</v>
      </c>
      <c r="I324" s="19"/>
    </row>
    <row r="325" spans="2:9" x14ac:dyDescent="0.25">
      <c r="B325" s="19"/>
      <c r="C325" s="74">
        <v>320</v>
      </c>
      <c r="D325" s="75">
        <f t="shared" si="14"/>
        <v>4.6636103424859987E-10</v>
      </c>
      <c r="E325" s="75">
        <f>D325*'0 - Informações do Contrato'!$D$30</f>
        <v>1.9000125813990652E-12</v>
      </c>
      <c r="F325" s="75">
        <f t="shared" si="12"/>
        <v>4.6826104682999896E-10</v>
      </c>
      <c r="G325" s="75">
        <f>IF((F325&lt;0.00001),0,(-'0 - Informações do Contrato'!$D$28))</f>
        <v>0</v>
      </c>
      <c r="H325" s="82">
        <f t="shared" si="13"/>
        <v>4.6826104682999896E-10</v>
      </c>
      <c r="I325" s="19"/>
    </row>
    <row r="326" spans="2:9" x14ac:dyDescent="0.25">
      <c r="B326" s="19"/>
      <c r="C326" s="74">
        <v>321</v>
      </c>
      <c r="D326" s="75">
        <f t="shared" si="14"/>
        <v>4.6826104682999896E-10</v>
      </c>
      <c r="E326" s="75">
        <f>D326*'0 - Informações do Contrato'!$D$30</f>
        <v>1.9077534678461743E-12</v>
      </c>
      <c r="F326" s="75">
        <f t="shared" ref="F326:F335" si="15">D326+E326</f>
        <v>4.7016880029784517E-10</v>
      </c>
      <c r="G326" s="75">
        <f>IF((F326&lt;0.00001),0,(-'0 - Informações do Contrato'!$D$28))</f>
        <v>0</v>
      </c>
      <c r="H326" s="82">
        <f t="shared" ref="H326:H335" si="16">IF((F326+G326)&lt;0,0,(F326+G326))</f>
        <v>4.7016880029784517E-10</v>
      </c>
      <c r="I326" s="19"/>
    </row>
    <row r="327" spans="2:9" x14ac:dyDescent="0.25">
      <c r="B327" s="19"/>
      <c r="C327" s="74">
        <v>322</v>
      </c>
      <c r="D327" s="75">
        <f t="shared" ref="D327:D335" si="17">H326</f>
        <v>4.7016880029784517E-10</v>
      </c>
      <c r="E327" s="75">
        <f>D327*'0 - Informações do Contrato'!$D$30</f>
        <v>1.9155258916228641E-12</v>
      </c>
      <c r="F327" s="75">
        <f t="shared" si="15"/>
        <v>4.7208432618946806E-10</v>
      </c>
      <c r="G327" s="75">
        <f>IF((F327&lt;0.00001),0,(-'0 - Informações do Contrato'!$D$28))</f>
        <v>0</v>
      </c>
      <c r="H327" s="82">
        <f t="shared" si="16"/>
        <v>4.7208432618946806E-10</v>
      </c>
      <c r="I327" s="19"/>
    </row>
    <row r="328" spans="2:9" x14ac:dyDescent="0.25">
      <c r="B328" s="19"/>
      <c r="C328" s="74">
        <v>323</v>
      </c>
      <c r="D328" s="75">
        <f t="shared" si="17"/>
        <v>4.7208432618946806E-10</v>
      </c>
      <c r="E328" s="75">
        <f>D328*'0 - Informações do Contrato'!$D$30</f>
        <v>1.923329981216119E-12</v>
      </c>
      <c r="F328" s="75">
        <f t="shared" si="15"/>
        <v>4.7400765617068421E-10</v>
      </c>
      <c r="G328" s="75">
        <f>IF((F328&lt;0.00001),0,(-'0 - Informações do Contrato'!$D$28))</f>
        <v>0</v>
      </c>
      <c r="H328" s="82">
        <f t="shared" si="16"/>
        <v>4.7400765617068421E-10</v>
      </c>
      <c r="I328" s="19"/>
    </row>
    <row r="329" spans="2:9" x14ac:dyDescent="0.25">
      <c r="B329" s="19"/>
      <c r="C329" s="74">
        <v>324</v>
      </c>
      <c r="D329" s="75">
        <f t="shared" si="17"/>
        <v>4.7400765617068421E-10</v>
      </c>
      <c r="E329" s="75">
        <f>D329*'0 - Informações do Contrato'!$D$30</f>
        <v>1.9311658656363956E-12</v>
      </c>
      <c r="F329" s="75">
        <f t="shared" si="15"/>
        <v>4.7593882203632059E-10</v>
      </c>
      <c r="G329" s="75">
        <f>IF((F329&lt;0.00001),0,(-'0 - Informações do Contrato'!$D$28))</f>
        <v>0</v>
      </c>
      <c r="H329" s="82">
        <f t="shared" si="16"/>
        <v>4.7593882203632059E-10</v>
      </c>
      <c r="I329" s="19"/>
    </row>
    <row r="330" spans="2:9" x14ac:dyDescent="0.25">
      <c r="B330" s="19"/>
      <c r="C330" s="74">
        <v>325</v>
      </c>
      <c r="D330" s="75">
        <f t="shared" si="17"/>
        <v>4.7593882203632059E-10</v>
      </c>
      <c r="E330" s="75">
        <f>D330*'0 - Informações do Contrato'!$D$30</f>
        <v>1.9390336744197548E-12</v>
      </c>
      <c r="F330" s="75">
        <f t="shared" si="15"/>
        <v>4.7787785571074033E-10</v>
      </c>
      <c r="G330" s="75">
        <f>IF((F330&lt;0.00001),0,(-'0 - Informações do Contrato'!$D$28))</f>
        <v>0</v>
      </c>
      <c r="H330" s="82">
        <f t="shared" si="16"/>
        <v>4.7787785571074033E-10</v>
      </c>
      <c r="I330" s="19"/>
    </row>
    <row r="331" spans="2:9" x14ac:dyDescent="0.25">
      <c r="B331" s="19"/>
      <c r="C331" s="74">
        <v>326</v>
      </c>
      <c r="D331" s="75">
        <f t="shared" si="17"/>
        <v>4.7787785571074033E-10</v>
      </c>
      <c r="E331" s="75">
        <f>D331*'0 - Informações do Contrato'!$D$30</f>
        <v>1.9469335376300032E-12</v>
      </c>
      <c r="F331" s="75">
        <f t="shared" si="15"/>
        <v>4.7982478924837028E-10</v>
      </c>
      <c r="G331" s="75">
        <f>IF((F331&lt;0.00001),0,(-'0 - Informações do Contrato'!$D$28))</f>
        <v>0</v>
      </c>
      <c r="H331" s="82">
        <f t="shared" si="16"/>
        <v>4.7982478924837028E-10</v>
      </c>
      <c r="I331" s="19"/>
    </row>
    <row r="332" spans="2:9" x14ac:dyDescent="0.25">
      <c r="B332" s="19"/>
      <c r="C332" s="74">
        <v>327</v>
      </c>
      <c r="D332" s="75">
        <f t="shared" si="17"/>
        <v>4.7982478924837028E-10</v>
      </c>
      <c r="E332" s="75">
        <f>D332*'0 - Informações do Contrato'!$D$30</f>
        <v>1.9548655858608443E-12</v>
      </c>
      <c r="F332" s="75">
        <f t="shared" si="15"/>
        <v>4.8177965483423112E-10</v>
      </c>
      <c r="G332" s="75">
        <f>IF((F332&lt;0.00001),0,(-'0 - Informações do Contrato'!$D$28))</f>
        <v>0</v>
      </c>
      <c r="H332" s="82">
        <f t="shared" si="16"/>
        <v>4.8177965483423112E-10</v>
      </c>
      <c r="I332" s="19"/>
    </row>
    <row r="333" spans="2:9" x14ac:dyDescent="0.25">
      <c r="B333" s="19"/>
      <c r="C333" s="74">
        <v>328</v>
      </c>
      <c r="D333" s="75">
        <f t="shared" si="17"/>
        <v>4.8177965483423112E-10</v>
      </c>
      <c r="E333" s="75">
        <f>D333*'0 - Informações do Contrato'!$D$30</f>
        <v>1.9628299502380354E-12</v>
      </c>
      <c r="F333" s="75">
        <f t="shared" si="15"/>
        <v>4.8374248478446913E-10</v>
      </c>
      <c r="G333" s="75">
        <f>IF((F333&lt;0.00001),0,(-'0 - Informações do Contrato'!$D$28))</f>
        <v>0</v>
      </c>
      <c r="H333" s="82">
        <f t="shared" si="16"/>
        <v>4.8374248478446913E-10</v>
      </c>
      <c r="I333" s="19"/>
    </row>
    <row r="334" spans="2:9" x14ac:dyDescent="0.25">
      <c r="B334" s="19"/>
      <c r="C334" s="74">
        <v>329</v>
      </c>
      <c r="D334" s="75">
        <f t="shared" si="17"/>
        <v>4.8374248478446913E-10</v>
      </c>
      <c r="E334" s="75">
        <f>D334*'0 - Informações do Contrato'!$D$30</f>
        <v>1.9708267624215573E-12</v>
      </c>
      <c r="F334" s="75">
        <f t="shared" si="15"/>
        <v>4.8571331154689064E-10</v>
      </c>
      <c r="G334" s="75">
        <f>IF((F334&lt;0.00001),0,(-'0 - Informações do Contrato'!$D$28))</f>
        <v>0</v>
      </c>
      <c r="H334" s="82">
        <f t="shared" si="16"/>
        <v>4.8571331154689064E-10</v>
      </c>
      <c r="I334" s="19"/>
    </row>
    <row r="335" spans="2:9" ht="16.5" thickBot="1" x14ac:dyDescent="0.3">
      <c r="B335" s="19"/>
      <c r="C335" s="83">
        <v>330</v>
      </c>
      <c r="D335" s="84">
        <f t="shared" si="17"/>
        <v>4.8571331154689064E-10</v>
      </c>
      <c r="E335" s="84">
        <f>D335*'0 - Informações do Contrato'!$D$30</f>
        <v>1.9788561546077895E-12</v>
      </c>
      <c r="F335" s="77">
        <f t="shared" si="15"/>
        <v>4.8769216770149839E-10</v>
      </c>
      <c r="G335" s="77">
        <f>IF((F335&lt;0.00001),0,(-'0 - Informações do Contrato'!$D$28))</f>
        <v>0</v>
      </c>
      <c r="H335" s="85">
        <f t="shared" si="16"/>
        <v>4.8769216770149839E-10</v>
      </c>
      <c r="I335" s="19"/>
    </row>
    <row r="336" spans="2:9" ht="16.5" thickBot="1" x14ac:dyDescent="0.3">
      <c r="B336" s="19"/>
      <c r="C336" s="160" t="s">
        <v>46</v>
      </c>
      <c r="D336" s="161"/>
      <c r="E336" s="162"/>
      <c r="F336" s="19"/>
      <c r="G336" s="19"/>
      <c r="H336" s="19"/>
      <c r="I336" s="19"/>
    </row>
    <row r="337" spans="2:9" x14ac:dyDescent="0.25">
      <c r="B337" s="19"/>
      <c r="C337" s="19"/>
      <c r="D337" s="19"/>
      <c r="E337" s="19"/>
      <c r="F337" s="19"/>
      <c r="G337" s="19"/>
      <c r="H337" s="19"/>
      <c r="I337" s="19"/>
    </row>
    <row r="338" spans="2:9" s="19" customFormat="1" x14ac:dyDescent="0.25"/>
    <row r="339" spans="2:9" s="19" customFormat="1" x14ac:dyDescent="0.25"/>
    <row r="340" spans="2:9" s="19" customFormat="1" x14ac:dyDescent="0.25"/>
    <row r="341" spans="2:9" x14ac:dyDescent="0.25"/>
    <row r="342" spans="2:9" x14ac:dyDescent="0.25"/>
    <row r="343" spans="2:9" x14ac:dyDescent="0.25"/>
  </sheetData>
  <sheetProtection algorithmName="SHA-512" hashValue="T9BRfXhhhzyW4IS/YIqaiZfpPoOaEWHl2JKaGJg8+6hjAOGvAJantsgVILssk/5OqsRZFL9rsVHow+EG1006NA==" saltValue="w33w7xxS+6KZpozrpqtJdA==" spinCount="100000" sheet="1" objects="1" scenarios="1"/>
  <mergeCells count="3">
    <mergeCell ref="C4:H4"/>
    <mergeCell ref="C336:E336"/>
    <mergeCell ref="C3:E3"/>
  </mergeCells>
  <conditionalFormatting sqref="G6:G335">
    <cfRule type="cellIs" dxfId="0" priority="1" operator="lessThan">
      <formula>0</formula>
    </cfRule>
  </conditionalFormatting>
  <hyperlinks>
    <hyperlink ref="C336:D336" location="'0 - Informações do Contrato'!A1" display="VOLTAR para: 0 - Informações do Contrato"/>
    <hyperlink ref="C3:D3" location="'0 - Informações do Contrato'!A1" display="VOLTAR para: 0 - Informações do Contrato"/>
  </hyperlinks>
  <pageMargins left="0.511811024" right="0.511811024" top="0.78740157499999996" bottom="0.78740157499999996" header="0.31496062000000002" footer="0.31496062000000002"/>
  <pageSetup paperSize="9" orientation="portrait" horizontalDpi="0" verticalDpi="0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346"/>
  <sheetViews>
    <sheetView showGridLines="0" zoomScale="82" zoomScaleNormal="82" workbookViewId="0">
      <selection activeCell="F4" sqref="F4:G4"/>
    </sheetView>
  </sheetViews>
  <sheetFormatPr defaultColWidth="0" defaultRowHeight="15.75" zeroHeight="1" x14ac:dyDescent="0.25"/>
  <cols>
    <col min="1" max="1" width="10.875" style="19" customWidth="1"/>
    <col min="2" max="2" width="10.875" style="1" customWidth="1"/>
    <col min="3" max="3" width="21.125" style="1" bestFit="1" customWidth="1"/>
    <col min="4" max="5" width="28.125" style="1" customWidth="1"/>
    <col min="6" max="6" width="10.875" style="1" customWidth="1"/>
    <col min="7" max="8" width="28.125" style="1" customWidth="1"/>
    <col min="9" max="9" width="10.875" style="1" customWidth="1"/>
    <col min="10" max="11" width="28.125" style="1" customWidth="1"/>
    <col min="12" max="12" width="10.875" style="1" customWidth="1"/>
    <col min="13" max="13" width="10.875" style="19" customWidth="1"/>
    <col min="14" max="16384" width="10.875" style="1" hidden="1"/>
  </cols>
  <sheetData>
    <row r="1" spans="2:12" s="19" customFormat="1" x14ac:dyDescent="0.25"/>
    <row r="2" spans="2:12" ht="16.5" thickBot="1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6.5" thickBot="1" x14ac:dyDescent="0.3">
      <c r="B3" s="19"/>
      <c r="C3" s="27" t="s">
        <v>28</v>
      </c>
      <c r="D3" s="28" t="s">
        <v>18</v>
      </c>
      <c r="E3" s="19"/>
      <c r="F3" s="19"/>
      <c r="G3" s="19"/>
      <c r="H3" s="19"/>
      <c r="I3" s="19"/>
      <c r="J3" s="19"/>
      <c r="K3" s="19"/>
      <c r="L3" s="19"/>
    </row>
    <row r="4" spans="2:12" ht="16.5" thickBot="1" x14ac:dyDescent="0.3">
      <c r="B4" s="19"/>
      <c r="C4" s="86" t="s">
        <v>15</v>
      </c>
      <c r="D4" s="82">
        <f>'1 - Informações Básicas'!D5</f>
        <v>13581.353538770203</v>
      </c>
      <c r="E4" s="19"/>
      <c r="F4" s="160" t="s">
        <v>46</v>
      </c>
      <c r="G4" s="162"/>
      <c r="H4" s="19"/>
      <c r="I4" s="19"/>
      <c r="J4" s="19"/>
      <c r="K4" s="19"/>
      <c r="L4" s="19"/>
    </row>
    <row r="5" spans="2:12" x14ac:dyDescent="0.25">
      <c r="B5" s="19"/>
      <c r="C5" s="86" t="s">
        <v>16</v>
      </c>
      <c r="D5" s="82">
        <f>'1 - Informações Básicas'!D4</f>
        <v>14000</v>
      </c>
      <c r="E5" s="19"/>
      <c r="F5" s="19"/>
      <c r="G5" s="19"/>
      <c r="H5" s="19"/>
      <c r="I5" s="19"/>
      <c r="J5" s="19"/>
      <c r="K5" s="19"/>
      <c r="L5" s="19"/>
    </row>
    <row r="6" spans="2:12" ht="16.5" thickBot="1" x14ac:dyDescent="0.3">
      <c r="B6" s="19"/>
      <c r="C6" s="87" t="s">
        <v>17</v>
      </c>
      <c r="D6" s="85">
        <f>'1 - Informações Básicas'!D9</f>
        <v>418.64646122979684</v>
      </c>
      <c r="E6" s="19"/>
      <c r="F6" s="19"/>
      <c r="G6" s="19"/>
      <c r="H6" s="19"/>
      <c r="I6" s="19"/>
      <c r="J6" s="19"/>
      <c r="K6" s="19"/>
      <c r="L6" s="19"/>
    </row>
    <row r="7" spans="2:12" x14ac:dyDescent="0.25">
      <c r="B7" s="19"/>
      <c r="C7" s="36"/>
      <c r="D7" s="19"/>
      <c r="E7" s="19"/>
      <c r="F7" s="19"/>
      <c r="G7" s="19"/>
      <c r="H7" s="19"/>
      <c r="I7" s="19"/>
      <c r="J7" s="19"/>
      <c r="K7" s="19"/>
      <c r="L7" s="19"/>
    </row>
    <row r="8" spans="2:12" ht="16.5" thickBot="1" x14ac:dyDescent="0.3">
      <c r="B8" s="19"/>
      <c r="C8" s="36"/>
      <c r="D8" s="19"/>
      <c r="E8" s="19"/>
      <c r="F8" s="19"/>
      <c r="G8" s="19"/>
      <c r="H8" s="19"/>
      <c r="I8" s="19"/>
      <c r="J8" s="19"/>
      <c r="K8" s="19"/>
      <c r="L8" s="19"/>
    </row>
    <row r="9" spans="2:12" ht="21.75" thickBot="1" x14ac:dyDescent="0.4">
      <c r="B9" s="19"/>
      <c r="C9" s="163" t="s">
        <v>96</v>
      </c>
      <c r="D9" s="164"/>
      <c r="E9" s="164"/>
      <c r="F9" s="164"/>
      <c r="G9" s="164"/>
      <c r="H9" s="164"/>
      <c r="I9" s="164"/>
      <c r="J9" s="164"/>
      <c r="K9" s="165"/>
      <c r="L9" s="19"/>
    </row>
    <row r="10" spans="2:12" ht="16.5" thickBot="1" x14ac:dyDescent="0.3">
      <c r="B10" s="19"/>
      <c r="C10" s="18" t="s">
        <v>97</v>
      </c>
      <c r="D10" s="15" t="s">
        <v>6</v>
      </c>
      <c r="E10" s="16" t="s">
        <v>29</v>
      </c>
      <c r="F10" s="94"/>
      <c r="G10" s="15" t="s">
        <v>13</v>
      </c>
      <c r="H10" s="16" t="s">
        <v>14</v>
      </c>
      <c r="I10" s="94"/>
      <c r="J10" s="15" t="s">
        <v>19</v>
      </c>
      <c r="K10" s="16" t="s">
        <v>27</v>
      </c>
      <c r="L10" s="19"/>
    </row>
    <row r="11" spans="2:12" x14ac:dyDescent="0.25">
      <c r="B11" s="19"/>
      <c r="C11" s="88">
        <v>1</v>
      </c>
      <c r="D11" s="78">
        <f>'2 - Dados Financeiros'!D5</f>
        <v>55.332115466440413</v>
      </c>
      <c r="E11" s="78">
        <f t="shared" ref="E11:E74" si="0">D11</f>
        <v>55.332115466440413</v>
      </c>
      <c r="F11" s="95"/>
      <c r="G11" s="78">
        <f>IF(C11&gt;'0 - Informações do Contrato'!$D$31,0,'1 - Informações Básicas'!$D$7)</f>
        <v>970.09668134072876</v>
      </c>
      <c r="H11" s="78">
        <f t="shared" ref="H11:H74" si="1">G11</f>
        <v>970.09668134072876</v>
      </c>
      <c r="I11" s="95"/>
      <c r="J11" s="78">
        <f>IF((D11&lt;0.000001),0,'0 - Informações do Contrato'!$D$28)</f>
        <v>1000</v>
      </c>
      <c r="K11" s="73">
        <f t="shared" ref="K11:K74" si="2">J11</f>
        <v>1000</v>
      </c>
      <c r="L11" s="19"/>
    </row>
    <row r="12" spans="2:12" x14ac:dyDescent="0.25">
      <c r="B12" s="19"/>
      <c r="C12" s="89">
        <v>2</v>
      </c>
      <c r="D12" s="80">
        <f>'2 - Dados Financeiros'!D6</f>
        <v>51.483421570413462</v>
      </c>
      <c r="E12" s="80">
        <f t="shared" si="0"/>
        <v>51.483421570413462</v>
      </c>
      <c r="F12" s="96"/>
      <c r="G12" s="78">
        <f>IF(C12&gt;'0 - Informações do Contrato'!$D$31,0,'1 - Informações Básicas'!$D$7)</f>
        <v>970.09668134072876</v>
      </c>
      <c r="H12" s="80">
        <f t="shared" si="1"/>
        <v>970.09668134072876</v>
      </c>
      <c r="I12" s="96"/>
      <c r="J12" s="78">
        <f>IF((D12&lt;0.000001),0,'0 - Informações do Contrato'!$D$28)</f>
        <v>1000</v>
      </c>
      <c r="K12" s="76">
        <f t="shared" si="2"/>
        <v>1000</v>
      </c>
      <c r="L12" s="19"/>
    </row>
    <row r="13" spans="2:12" x14ac:dyDescent="0.25">
      <c r="B13" s="19"/>
      <c r="C13" s="89">
        <v>3</v>
      </c>
      <c r="D13" s="80">
        <f>'2 - Dados Financeiros'!D7</f>
        <v>47.619047619048729</v>
      </c>
      <c r="E13" s="80">
        <f t="shared" si="0"/>
        <v>47.619047619048729</v>
      </c>
      <c r="F13" s="96"/>
      <c r="G13" s="78">
        <f>IF(C13&gt;'0 - Informações do Contrato'!$D$31,0,'1 - Informações Básicas'!$D$7)</f>
        <v>970.09668134072876</v>
      </c>
      <c r="H13" s="80">
        <f t="shared" si="1"/>
        <v>970.09668134072876</v>
      </c>
      <c r="I13" s="96"/>
      <c r="J13" s="78">
        <f>IF((D13&lt;0.000001),0,'0 - Informações do Contrato'!$D$28)</f>
        <v>1000</v>
      </c>
      <c r="K13" s="76">
        <f t="shared" si="2"/>
        <v>1000</v>
      </c>
      <c r="L13" s="19"/>
    </row>
    <row r="14" spans="2:12" x14ac:dyDescent="0.25">
      <c r="B14" s="19"/>
      <c r="C14" s="89">
        <v>4</v>
      </c>
      <c r="D14" s="80">
        <f>'2 - Dados Financeiros'!D8</f>
        <v>43.738929729859834</v>
      </c>
      <c r="E14" s="80">
        <f t="shared" si="0"/>
        <v>43.738929729859834</v>
      </c>
      <c r="F14" s="96"/>
      <c r="G14" s="78">
        <f>IF(C14&gt;'0 - Informações do Contrato'!$D$31,0,'1 - Informações Básicas'!$D$7)</f>
        <v>970.09668134072876</v>
      </c>
      <c r="H14" s="80">
        <f t="shared" si="1"/>
        <v>970.09668134072876</v>
      </c>
      <c r="I14" s="96"/>
      <c r="J14" s="78">
        <f>IF((D14&lt;0.000001),0,'0 - Informações do Contrato'!$D$28)</f>
        <v>1000</v>
      </c>
      <c r="K14" s="76">
        <f t="shared" si="2"/>
        <v>1000</v>
      </c>
      <c r="L14" s="19"/>
    </row>
    <row r="15" spans="2:12" x14ac:dyDescent="0.25">
      <c r="B15" s="19"/>
      <c r="C15" s="89">
        <v>5</v>
      </c>
      <c r="D15" s="80">
        <f>'2 - Dados Financeiros'!D9</f>
        <v>39.843003760095222</v>
      </c>
      <c r="E15" s="80">
        <f t="shared" si="0"/>
        <v>39.843003760095222</v>
      </c>
      <c r="F15" s="96"/>
      <c r="G15" s="78">
        <f>IF(C15&gt;'0 - Informações do Contrato'!$D$31,0,'1 - Informações Básicas'!$D$7)</f>
        <v>970.09668134072876</v>
      </c>
      <c r="H15" s="80">
        <f t="shared" si="1"/>
        <v>970.09668134072876</v>
      </c>
      <c r="I15" s="96"/>
      <c r="J15" s="78">
        <f>IF((D15&lt;0.000001),0,'0 - Informações do Contrato'!$D$28)</f>
        <v>1000</v>
      </c>
      <c r="K15" s="76">
        <f t="shared" si="2"/>
        <v>1000</v>
      </c>
      <c r="L15" s="19"/>
    </row>
    <row r="16" spans="2:12" x14ac:dyDescent="0.25">
      <c r="B16" s="19"/>
      <c r="C16" s="89">
        <v>6</v>
      </c>
      <c r="D16" s="80">
        <f>'2 - Dados Financeiros'!D10</f>
        <v>35.931205305677864</v>
      </c>
      <c r="E16" s="80">
        <f t="shared" si="0"/>
        <v>35.931205305677864</v>
      </c>
      <c r="F16" s="96"/>
      <c r="G16" s="78">
        <f>IF(C16&gt;'0 - Informações do Contrato'!$D$31,0,'1 - Informações Básicas'!$D$7)</f>
        <v>970.09668134072876</v>
      </c>
      <c r="H16" s="80">
        <f t="shared" si="1"/>
        <v>970.09668134072876</v>
      </c>
      <c r="I16" s="96"/>
      <c r="J16" s="78">
        <f>IF((D16&lt;0.000001),0,'0 - Informações do Contrato'!$D$28)</f>
        <v>1000</v>
      </c>
      <c r="K16" s="76">
        <f t="shared" si="2"/>
        <v>1000</v>
      </c>
      <c r="L16" s="19"/>
    </row>
    <row r="17" spans="2:12" x14ac:dyDescent="0.25">
      <c r="B17" s="19"/>
      <c r="C17" s="89">
        <v>7</v>
      </c>
      <c r="D17" s="80">
        <f>'2 - Dados Financeiros'!D11</f>
        <v>32.003469700140528</v>
      </c>
      <c r="E17" s="80">
        <f t="shared" si="0"/>
        <v>32.003469700140528</v>
      </c>
      <c r="F17" s="96"/>
      <c r="G17" s="78">
        <f>IF(C17&gt;'0 - Informações do Contrato'!$D$31,0,'1 - Informações Básicas'!$D$7)</f>
        <v>970.09668134072876</v>
      </c>
      <c r="H17" s="80">
        <f t="shared" si="1"/>
        <v>970.09668134072876</v>
      </c>
      <c r="I17" s="96"/>
      <c r="J17" s="78">
        <f>IF((D17&lt;0.000001),0,'0 - Informações do Contrato'!$D$28)</f>
        <v>1000</v>
      </c>
      <c r="K17" s="76">
        <f t="shared" si="2"/>
        <v>1000</v>
      </c>
      <c r="L17" s="19"/>
    </row>
    <row r="18" spans="2:12" x14ac:dyDescent="0.25">
      <c r="B18" s="19"/>
      <c r="C18" s="89">
        <v>8</v>
      </c>
      <c r="D18" s="80">
        <f>'2 - Dados Financeiros'!D12</f>
        <v>28.059732013556783</v>
      </c>
      <c r="E18" s="80">
        <f t="shared" si="0"/>
        <v>28.059732013556783</v>
      </c>
      <c r="F18" s="96"/>
      <c r="G18" s="78">
        <f>IF(C18&gt;'0 - Informações do Contrato'!$D$31,0,'1 - Informações Básicas'!$D$7)</f>
        <v>970.09668134072876</v>
      </c>
      <c r="H18" s="80">
        <f t="shared" si="1"/>
        <v>970.09668134072876</v>
      </c>
      <c r="I18" s="96"/>
      <c r="J18" s="78">
        <f>IF((D18&lt;0.000001),0,'0 - Informações do Contrato'!$D$28)</f>
        <v>1000</v>
      </c>
      <c r="K18" s="76">
        <f t="shared" si="2"/>
        <v>1000</v>
      </c>
      <c r="L18" s="19"/>
    </row>
    <row r="19" spans="2:12" x14ac:dyDescent="0.25">
      <c r="B19" s="19"/>
      <c r="C19" s="89">
        <v>9</v>
      </c>
      <c r="D19" s="80">
        <f>'2 - Dados Financeiros'!D13</f>
        <v>24.09992705146766</v>
      </c>
      <c r="E19" s="80">
        <f t="shared" si="0"/>
        <v>24.09992705146766</v>
      </c>
      <c r="F19" s="96"/>
      <c r="G19" s="78">
        <f>IF(C19&gt;'0 - Informações do Contrato'!$D$31,0,'1 - Informações Básicas'!$D$7)</f>
        <v>970.09668134072876</v>
      </c>
      <c r="H19" s="80">
        <f t="shared" si="1"/>
        <v>970.09668134072876</v>
      </c>
      <c r="I19" s="96"/>
      <c r="J19" s="78">
        <f>IF((D19&lt;0.000001),0,'0 - Informações do Contrato'!$D$28)</f>
        <v>1000</v>
      </c>
      <c r="K19" s="76">
        <f t="shared" si="2"/>
        <v>1000</v>
      </c>
      <c r="L19" s="19"/>
    </row>
    <row r="20" spans="2:12" x14ac:dyDescent="0.25">
      <c r="B20" s="19"/>
      <c r="C20" s="89">
        <v>10</v>
      </c>
      <c r="D20" s="80">
        <f>'2 - Dados Financeiros'!D14</f>
        <v>20.123989353803882</v>
      </c>
      <c r="E20" s="80">
        <f t="shared" si="0"/>
        <v>20.123989353803882</v>
      </c>
      <c r="F20" s="96"/>
      <c r="G20" s="78">
        <f>IF(C20&gt;'0 - Informações do Contrato'!$D$31,0,'1 - Informações Básicas'!$D$7)</f>
        <v>970.09668134072876</v>
      </c>
      <c r="H20" s="80">
        <f t="shared" si="1"/>
        <v>970.09668134072876</v>
      </c>
      <c r="I20" s="96"/>
      <c r="J20" s="78">
        <f>IF((D20&lt;0.000001),0,'0 - Informações do Contrato'!$D$28)</f>
        <v>1000</v>
      </c>
      <c r="K20" s="76">
        <f t="shared" si="2"/>
        <v>1000</v>
      </c>
      <c r="L20" s="19"/>
    </row>
    <row r="21" spans="2:12" x14ac:dyDescent="0.25">
      <c r="B21" s="19"/>
      <c r="C21" s="89">
        <v>11</v>
      </c>
      <c r="D21" s="80">
        <f>'2 - Dados Financeiros'!D15</f>
        <v>16.131853193803746</v>
      </c>
      <c r="E21" s="80">
        <f t="shared" si="0"/>
        <v>16.131853193803746</v>
      </c>
      <c r="F21" s="96"/>
      <c r="G21" s="78">
        <f>IF(C21&gt;'0 - Informações do Contrato'!$D$31,0,'1 - Informações Básicas'!$D$7)</f>
        <v>970.09668134072876</v>
      </c>
      <c r="H21" s="80">
        <f t="shared" si="1"/>
        <v>970.09668134072876</v>
      </c>
      <c r="I21" s="96"/>
      <c r="J21" s="78">
        <f>IF((D21&lt;0.000001),0,'0 - Informações do Contrato'!$D$28)</f>
        <v>1000</v>
      </c>
      <c r="K21" s="76">
        <f t="shared" si="2"/>
        <v>1000</v>
      </c>
      <c r="L21" s="19"/>
    </row>
    <row r="22" spans="2:12" x14ac:dyDescent="0.25">
      <c r="B22" s="19"/>
      <c r="C22" s="89">
        <v>12</v>
      </c>
      <c r="D22" s="80">
        <f>'2 - Dados Financeiros'!D16</f>
        <v>12.123452576926592</v>
      </c>
      <c r="E22" s="80">
        <f t="shared" si="0"/>
        <v>12.123452576926592</v>
      </c>
      <c r="F22" s="96"/>
      <c r="G22" s="78">
        <f>IF(C22&gt;'0 - Informações do Contrato'!$D$31,0,'1 - Informações Básicas'!$D$7)</f>
        <v>970.09668134072876</v>
      </c>
      <c r="H22" s="80">
        <f t="shared" si="1"/>
        <v>970.09668134072876</v>
      </c>
      <c r="I22" s="96"/>
      <c r="J22" s="78">
        <f>IF((D22&lt;0.000001),0,'0 - Informações do Contrato'!$D$28)</f>
        <v>1000</v>
      </c>
      <c r="K22" s="76">
        <f t="shared" si="2"/>
        <v>1000</v>
      </c>
      <c r="L22" s="19"/>
    </row>
    <row r="23" spans="2:12" x14ac:dyDescent="0.25">
      <c r="B23" s="19"/>
      <c r="C23" s="104">
        <v>13</v>
      </c>
      <c r="D23" s="105">
        <f>'2 - Dados Financeiros'!D17</f>
        <v>8.0987212397618276</v>
      </c>
      <c r="E23" s="105">
        <f t="shared" si="0"/>
        <v>8.0987212397618276</v>
      </c>
      <c r="F23" s="96"/>
      <c r="G23" s="106">
        <f>IF(C23&gt;'0 - Informações do Contrato'!$D$31,0,'1 - Informações Básicas'!$D$7)</f>
        <v>970.09668134072876</v>
      </c>
      <c r="H23" s="105">
        <f t="shared" si="1"/>
        <v>970.09668134072876</v>
      </c>
      <c r="I23" s="96"/>
      <c r="J23" s="106">
        <f>IF((D23&lt;0.000001),0,'0 - Informações do Contrato'!$D$28)</f>
        <v>1000</v>
      </c>
      <c r="K23" s="100">
        <f t="shared" si="2"/>
        <v>1000</v>
      </c>
      <c r="L23" s="19"/>
    </row>
    <row r="24" spans="2:12" x14ac:dyDescent="0.25">
      <c r="B24" s="19"/>
      <c r="C24" s="104">
        <v>14</v>
      </c>
      <c r="D24" s="105">
        <f>'2 - Dados Financeiros'!D18</f>
        <v>4.0575926489335261</v>
      </c>
      <c r="E24" s="105">
        <f t="shared" si="0"/>
        <v>4.0575926489335261</v>
      </c>
      <c r="F24" s="96"/>
      <c r="G24" s="106">
        <f>IF(C24&gt;'0 - Informações do Contrato'!$D$31,0,'1 - Informações Básicas'!$D$7)</f>
        <v>970.09668134072876</v>
      </c>
      <c r="H24" s="105">
        <f t="shared" si="1"/>
        <v>970.09668134072876</v>
      </c>
      <c r="I24" s="96"/>
      <c r="J24" s="106">
        <f>IF((D24&lt;0.000001),0,'0 - Informações do Contrato'!$D$28)</f>
        <v>1000</v>
      </c>
      <c r="K24" s="100">
        <f t="shared" si="2"/>
        <v>1000</v>
      </c>
      <c r="L24" s="19"/>
    </row>
    <row r="25" spans="2:12" x14ac:dyDescent="0.25">
      <c r="B25" s="19"/>
      <c r="C25" s="104">
        <v>15</v>
      </c>
      <c r="D25" s="105">
        <f>'2 - Dados Financeiros'!D19</f>
        <v>5.497878340964457E-13</v>
      </c>
      <c r="E25" s="105">
        <f t="shared" si="0"/>
        <v>5.497878340964457E-13</v>
      </c>
      <c r="F25" s="96"/>
      <c r="G25" s="106">
        <f>IF(C25&gt;'0 - Informações do Contrato'!$D$31,0,'1 - Informações Básicas'!$D$7)</f>
        <v>0</v>
      </c>
      <c r="H25" s="105">
        <f t="shared" si="1"/>
        <v>0</v>
      </c>
      <c r="I25" s="96"/>
      <c r="J25" s="106">
        <f>IF((D25&lt;0.000001),0,'0 - Informações do Contrato'!$D$28)</f>
        <v>0</v>
      </c>
      <c r="K25" s="100">
        <f t="shared" si="2"/>
        <v>0</v>
      </c>
      <c r="L25" s="19"/>
    </row>
    <row r="26" spans="2:12" x14ac:dyDescent="0.25">
      <c r="B26" s="19"/>
      <c r="C26" s="104">
        <v>16</v>
      </c>
      <c r="D26" s="105">
        <f>'2 - Dados Financeiros'!D20</f>
        <v>5.5202773778729847E-13</v>
      </c>
      <c r="E26" s="105">
        <f t="shared" si="0"/>
        <v>5.5202773778729847E-13</v>
      </c>
      <c r="F26" s="96"/>
      <c r="G26" s="106">
        <f>IF(C26&gt;'0 - Informações do Contrato'!$D$31,0,'1 - Informações Básicas'!$D$7)</f>
        <v>0</v>
      </c>
      <c r="H26" s="105">
        <f t="shared" si="1"/>
        <v>0</v>
      </c>
      <c r="I26" s="96"/>
      <c r="J26" s="106">
        <f>IF((D26&lt;0.000001),0,'0 - Informações do Contrato'!$D$28)</f>
        <v>0</v>
      </c>
      <c r="K26" s="100">
        <f t="shared" si="2"/>
        <v>0</v>
      </c>
      <c r="L26" s="19"/>
    </row>
    <row r="27" spans="2:12" x14ac:dyDescent="0.25">
      <c r="B27" s="19"/>
      <c r="C27" s="104">
        <v>17</v>
      </c>
      <c r="D27" s="105">
        <f>'2 - Dados Financeiros'!D21</f>
        <v>5.5427676712305134E-13</v>
      </c>
      <c r="E27" s="105">
        <f t="shared" si="0"/>
        <v>5.5427676712305134E-13</v>
      </c>
      <c r="F27" s="96"/>
      <c r="G27" s="106">
        <f>IF(C27&gt;'0 - Informações do Contrato'!$D$31,0,'1 - Informações Básicas'!$D$7)</f>
        <v>0</v>
      </c>
      <c r="H27" s="105">
        <f t="shared" si="1"/>
        <v>0</v>
      </c>
      <c r="I27" s="96"/>
      <c r="J27" s="106">
        <f>IF((D27&lt;0.000001),0,'0 - Informações do Contrato'!$D$28)</f>
        <v>0</v>
      </c>
      <c r="K27" s="100">
        <f t="shared" si="2"/>
        <v>0</v>
      </c>
      <c r="L27" s="19"/>
    </row>
    <row r="28" spans="2:12" x14ac:dyDescent="0.25">
      <c r="B28" s="19"/>
      <c r="C28" s="104">
        <v>18</v>
      </c>
      <c r="D28" s="105">
        <f>'2 - Dados Financeiros'!D22</f>
        <v>5.5653495928271119E-13</v>
      </c>
      <c r="E28" s="105">
        <f t="shared" si="0"/>
        <v>5.5653495928271119E-13</v>
      </c>
      <c r="F28" s="96"/>
      <c r="G28" s="106">
        <f>IF(C28&gt;'0 - Informações do Contrato'!$D$31,0,'1 - Informações Básicas'!$D$7)</f>
        <v>0</v>
      </c>
      <c r="H28" s="105">
        <f t="shared" si="1"/>
        <v>0</v>
      </c>
      <c r="I28" s="96"/>
      <c r="J28" s="106">
        <f>IF((D28&lt;0.000001),0,'0 - Informações do Contrato'!$D$28)</f>
        <v>0</v>
      </c>
      <c r="K28" s="100">
        <f t="shared" si="2"/>
        <v>0</v>
      </c>
      <c r="L28" s="19"/>
    </row>
    <row r="29" spans="2:12" x14ac:dyDescent="0.25">
      <c r="B29" s="19"/>
      <c r="C29" s="104">
        <v>19</v>
      </c>
      <c r="D29" s="105">
        <f>'2 - Dados Financeiros'!D23</f>
        <v>5.588023515967566E-13</v>
      </c>
      <c r="E29" s="105">
        <f t="shared" si="0"/>
        <v>5.588023515967566E-13</v>
      </c>
      <c r="F29" s="96"/>
      <c r="G29" s="106">
        <f>IF(C29&gt;'0 - Informações do Contrato'!$D$31,0,'1 - Informações Básicas'!$D$7)</f>
        <v>0</v>
      </c>
      <c r="H29" s="105">
        <f t="shared" si="1"/>
        <v>0</v>
      </c>
      <c r="I29" s="96"/>
      <c r="J29" s="106">
        <f>IF((D29&lt;0.000001),0,'0 - Informações do Contrato'!$D$28)</f>
        <v>0</v>
      </c>
      <c r="K29" s="100">
        <f t="shared" si="2"/>
        <v>0</v>
      </c>
      <c r="L29" s="19"/>
    </row>
    <row r="30" spans="2:12" x14ac:dyDescent="0.25">
      <c r="B30" s="19"/>
      <c r="C30" s="104">
        <v>20</v>
      </c>
      <c r="D30" s="105">
        <f>'2 - Dados Financeiros'!D24</f>
        <v>5.6107898154775552E-13</v>
      </c>
      <c r="E30" s="105">
        <f t="shared" si="0"/>
        <v>5.6107898154775552E-13</v>
      </c>
      <c r="F30" s="96"/>
      <c r="G30" s="106">
        <f>IF(C30&gt;'0 - Informações do Contrato'!$D$31,0,'1 - Informações Básicas'!$D$7)</f>
        <v>0</v>
      </c>
      <c r="H30" s="105">
        <f t="shared" si="1"/>
        <v>0</v>
      </c>
      <c r="I30" s="96"/>
      <c r="J30" s="106">
        <f>IF((D30&lt;0.000001),0,'0 - Informações do Contrato'!$D$28)</f>
        <v>0</v>
      </c>
      <c r="K30" s="100">
        <f t="shared" si="2"/>
        <v>0</v>
      </c>
      <c r="L30" s="19"/>
    </row>
    <row r="31" spans="2:12" x14ac:dyDescent="0.25">
      <c r="B31" s="19"/>
      <c r="C31" s="104">
        <v>21</v>
      </c>
      <c r="D31" s="105">
        <f>'2 - Dados Financeiros'!D25</f>
        <v>5.6336488677098441E-13</v>
      </c>
      <c r="E31" s="105">
        <f t="shared" si="0"/>
        <v>5.6336488677098441E-13</v>
      </c>
      <c r="F31" s="96"/>
      <c r="G31" s="106">
        <f>IF(C31&gt;'0 - Informações do Contrato'!$D$31,0,'1 - Informações Básicas'!$D$7)</f>
        <v>0</v>
      </c>
      <c r="H31" s="105">
        <f t="shared" si="1"/>
        <v>0</v>
      </c>
      <c r="I31" s="96"/>
      <c r="J31" s="106">
        <f>IF((D31&lt;0.000001),0,'0 - Informações do Contrato'!$D$28)</f>
        <v>0</v>
      </c>
      <c r="K31" s="100">
        <f t="shared" si="2"/>
        <v>0</v>
      </c>
      <c r="L31" s="19"/>
    </row>
    <row r="32" spans="2:12" x14ac:dyDescent="0.25">
      <c r="B32" s="19"/>
      <c r="C32" s="104">
        <v>22</v>
      </c>
      <c r="D32" s="105">
        <f>'2 - Dados Financeiros'!D26</f>
        <v>5.6566010505505046E-13</v>
      </c>
      <c r="E32" s="105">
        <f t="shared" si="0"/>
        <v>5.6566010505505046E-13</v>
      </c>
      <c r="F32" s="96"/>
      <c r="G32" s="106">
        <f>IF(C32&gt;'0 - Informações do Contrato'!$D$31,0,'1 - Informações Básicas'!$D$7)</f>
        <v>0</v>
      </c>
      <c r="H32" s="105">
        <f t="shared" si="1"/>
        <v>0</v>
      </c>
      <c r="I32" s="96"/>
      <c r="J32" s="106">
        <f>IF((D32&lt;0.000001),0,'0 - Informações do Contrato'!$D$28)</f>
        <v>0</v>
      </c>
      <c r="K32" s="100">
        <f t="shared" si="2"/>
        <v>0</v>
      </c>
      <c r="L32" s="19"/>
    </row>
    <row r="33" spans="2:12" x14ac:dyDescent="0.25">
      <c r="B33" s="19"/>
      <c r="C33" s="104">
        <v>23</v>
      </c>
      <c r="D33" s="105">
        <f>'2 - Dados Financeiros'!D27</f>
        <v>5.6796467434251623E-13</v>
      </c>
      <c r="E33" s="105">
        <f t="shared" si="0"/>
        <v>5.6796467434251623E-13</v>
      </c>
      <c r="F33" s="96"/>
      <c r="G33" s="106">
        <f>IF(C33&gt;'0 - Informações do Contrato'!$D$31,0,'1 - Informações Básicas'!$D$7)</f>
        <v>0</v>
      </c>
      <c r="H33" s="105">
        <f t="shared" si="1"/>
        <v>0</v>
      </c>
      <c r="I33" s="96"/>
      <c r="J33" s="106">
        <f>IF((D33&lt;0.000001),0,'0 - Informações do Contrato'!$D$28)</f>
        <v>0</v>
      </c>
      <c r="K33" s="100">
        <f t="shared" si="2"/>
        <v>0</v>
      </c>
      <c r="L33" s="19"/>
    </row>
    <row r="34" spans="2:12" x14ac:dyDescent="0.25">
      <c r="B34" s="19"/>
      <c r="C34" s="104">
        <v>24</v>
      </c>
      <c r="D34" s="105">
        <f>'2 - Dados Financeiros'!D28</f>
        <v>5.7027863273052717E-13</v>
      </c>
      <c r="E34" s="105">
        <f t="shared" si="0"/>
        <v>5.7027863273052717E-13</v>
      </c>
      <c r="F34" s="96"/>
      <c r="G34" s="106">
        <f>IF(C34&gt;'0 - Informações do Contrato'!$D$31,0,'1 - Informações Básicas'!$D$7)</f>
        <v>0</v>
      </c>
      <c r="H34" s="105">
        <f t="shared" si="1"/>
        <v>0</v>
      </c>
      <c r="I34" s="96"/>
      <c r="J34" s="106">
        <f>IF((D34&lt;0.000001),0,'0 - Informações do Contrato'!$D$28)</f>
        <v>0</v>
      </c>
      <c r="K34" s="100">
        <f t="shared" si="2"/>
        <v>0</v>
      </c>
      <c r="L34" s="19"/>
    </row>
    <row r="35" spans="2:12" x14ac:dyDescent="0.25">
      <c r="B35" s="19"/>
      <c r="C35" s="89">
        <v>25</v>
      </c>
      <c r="D35" s="80">
        <f>'2 - Dados Financeiros'!D29</f>
        <v>5.7260201847144113E-13</v>
      </c>
      <c r="E35" s="80">
        <f t="shared" si="0"/>
        <v>5.7260201847144113E-13</v>
      </c>
      <c r="F35" s="96"/>
      <c r="G35" s="78">
        <f>IF(C35&gt;'0 - Informações do Contrato'!$D$31,0,'1 - Informações Básicas'!$D$7)</f>
        <v>0</v>
      </c>
      <c r="H35" s="80">
        <f t="shared" si="1"/>
        <v>0</v>
      </c>
      <c r="I35" s="96"/>
      <c r="J35" s="78">
        <f>IF((D35&lt;0.000001),0,'0 - Informações do Contrato'!$D$28)</f>
        <v>0</v>
      </c>
      <c r="K35" s="76">
        <f t="shared" si="2"/>
        <v>0</v>
      </c>
      <c r="L35" s="19"/>
    </row>
    <row r="36" spans="2:12" x14ac:dyDescent="0.25">
      <c r="B36" s="19"/>
      <c r="C36" s="89">
        <v>26</v>
      </c>
      <c r="D36" s="80">
        <f>'2 - Dados Financeiros'!D30</f>
        <v>5.7493486997346065E-13</v>
      </c>
      <c r="E36" s="80">
        <f t="shared" si="0"/>
        <v>5.7493486997346065E-13</v>
      </c>
      <c r="F36" s="96"/>
      <c r="G36" s="78">
        <f>IF(C36&gt;'0 - Informações do Contrato'!$D$31,0,'1 - Informações Básicas'!$D$7)</f>
        <v>0</v>
      </c>
      <c r="H36" s="80">
        <f t="shared" si="1"/>
        <v>0</v>
      </c>
      <c r="I36" s="96"/>
      <c r="J36" s="78">
        <f>IF((D36&lt;0.000001),0,'0 - Informações do Contrato'!$D$28)</f>
        <v>0</v>
      </c>
      <c r="K36" s="76">
        <f t="shared" si="2"/>
        <v>0</v>
      </c>
      <c r="L36" s="19"/>
    </row>
    <row r="37" spans="2:12" x14ac:dyDescent="0.25">
      <c r="B37" s="19"/>
      <c r="C37" s="89">
        <v>27</v>
      </c>
      <c r="D37" s="80">
        <f>'2 - Dados Financeiros'!D31</f>
        <v>5.7727722580126826E-13</v>
      </c>
      <c r="E37" s="80">
        <f t="shared" si="0"/>
        <v>5.7727722580126826E-13</v>
      </c>
      <c r="F37" s="96"/>
      <c r="G37" s="78">
        <f>IF(C37&gt;'0 - Informações do Contrato'!$D$31,0,'1 - Informações Básicas'!$D$7)</f>
        <v>0</v>
      </c>
      <c r="H37" s="80">
        <f t="shared" si="1"/>
        <v>0</v>
      </c>
      <c r="I37" s="96"/>
      <c r="J37" s="78">
        <f>IF((D37&lt;0.000001),0,'0 - Informações do Contrato'!$D$28)</f>
        <v>0</v>
      </c>
      <c r="K37" s="76">
        <f t="shared" si="2"/>
        <v>0</v>
      </c>
      <c r="L37" s="19"/>
    </row>
    <row r="38" spans="2:12" x14ac:dyDescent="0.25">
      <c r="B38" s="19"/>
      <c r="C38" s="89">
        <v>28</v>
      </c>
      <c r="D38" s="80">
        <f>'2 - Dados Financeiros'!D32</f>
        <v>5.7962912467666379E-13</v>
      </c>
      <c r="E38" s="80">
        <f t="shared" si="0"/>
        <v>5.7962912467666379E-13</v>
      </c>
      <c r="F38" s="96"/>
      <c r="G38" s="78">
        <f>IF(C38&gt;'0 - Informações do Contrato'!$D$31,0,'1 - Informações Básicas'!$D$7)</f>
        <v>0</v>
      </c>
      <c r="H38" s="80">
        <f t="shared" si="1"/>
        <v>0</v>
      </c>
      <c r="I38" s="96"/>
      <c r="J38" s="78">
        <f>IF((D38&lt;0.000001),0,'0 - Informações do Contrato'!$D$28)</f>
        <v>0</v>
      </c>
      <c r="K38" s="76">
        <f t="shared" si="2"/>
        <v>0</v>
      </c>
      <c r="L38" s="19"/>
    </row>
    <row r="39" spans="2:12" x14ac:dyDescent="0.25">
      <c r="B39" s="19"/>
      <c r="C39" s="89">
        <v>29</v>
      </c>
      <c r="D39" s="80">
        <f>'2 - Dados Financeiros'!D33</f>
        <v>5.8199060547920426E-13</v>
      </c>
      <c r="E39" s="80">
        <f t="shared" si="0"/>
        <v>5.8199060547920426E-13</v>
      </c>
      <c r="F39" s="96"/>
      <c r="G39" s="78">
        <f>IF(C39&gt;'0 - Informações do Contrato'!$D$31,0,'1 - Informações Básicas'!$D$7)</f>
        <v>0</v>
      </c>
      <c r="H39" s="80">
        <f t="shared" si="1"/>
        <v>0</v>
      </c>
      <c r="I39" s="96"/>
      <c r="J39" s="78">
        <f>IF((D39&lt;0.000001),0,'0 - Informações do Contrato'!$D$28)</f>
        <v>0</v>
      </c>
      <c r="K39" s="76">
        <f t="shared" si="2"/>
        <v>0</v>
      </c>
      <c r="L39" s="19"/>
    </row>
    <row r="40" spans="2:12" x14ac:dyDescent="0.25">
      <c r="B40" s="19"/>
      <c r="C40" s="89">
        <v>30</v>
      </c>
      <c r="D40" s="80">
        <f>'2 - Dados Financeiros'!D34</f>
        <v>5.8436170724684697E-13</v>
      </c>
      <c r="E40" s="80">
        <f t="shared" si="0"/>
        <v>5.8436170724684697E-13</v>
      </c>
      <c r="F40" s="96"/>
      <c r="G40" s="78">
        <f>IF(C40&gt;'0 - Informações do Contrato'!$D$31,0,'1 - Informações Básicas'!$D$7)</f>
        <v>0</v>
      </c>
      <c r="H40" s="80">
        <f t="shared" si="1"/>
        <v>0</v>
      </c>
      <c r="I40" s="96"/>
      <c r="J40" s="78">
        <f>IF((D40&lt;0.000001),0,'0 - Informações do Contrato'!$D$28)</f>
        <v>0</v>
      </c>
      <c r="K40" s="76">
        <f t="shared" si="2"/>
        <v>0</v>
      </c>
      <c r="L40" s="19"/>
    </row>
    <row r="41" spans="2:12" x14ac:dyDescent="0.25">
      <c r="B41" s="19"/>
      <c r="C41" s="89">
        <v>31</v>
      </c>
      <c r="D41" s="80">
        <f>'2 - Dados Financeiros'!D35</f>
        <v>5.8674246917659477E-13</v>
      </c>
      <c r="E41" s="80">
        <f t="shared" si="0"/>
        <v>5.8674246917659477E-13</v>
      </c>
      <c r="F41" s="96"/>
      <c r="G41" s="78">
        <f>IF(C41&gt;'0 - Informações do Contrato'!$D$31,0,'1 - Informações Básicas'!$D$7)</f>
        <v>0</v>
      </c>
      <c r="H41" s="80">
        <f t="shared" si="1"/>
        <v>0</v>
      </c>
      <c r="I41" s="96"/>
      <c r="J41" s="78">
        <f>IF((D41&lt;0.000001),0,'0 - Informações do Contrato'!$D$28)</f>
        <v>0</v>
      </c>
      <c r="K41" s="76">
        <f t="shared" si="2"/>
        <v>0</v>
      </c>
      <c r="L41" s="19"/>
    </row>
    <row r="42" spans="2:12" x14ac:dyDescent="0.25">
      <c r="B42" s="19"/>
      <c r="C42" s="89">
        <v>32</v>
      </c>
      <c r="D42" s="80">
        <f>'2 - Dados Financeiros'!D36</f>
        <v>5.8913293062514372E-13</v>
      </c>
      <c r="E42" s="80">
        <f t="shared" si="0"/>
        <v>5.8913293062514372E-13</v>
      </c>
      <c r="F42" s="96"/>
      <c r="G42" s="78">
        <f>IF(C42&gt;'0 - Informações do Contrato'!$D$31,0,'1 - Informações Básicas'!$D$7)</f>
        <v>0</v>
      </c>
      <c r="H42" s="80">
        <f t="shared" si="1"/>
        <v>0</v>
      </c>
      <c r="I42" s="96"/>
      <c r="J42" s="78">
        <f>IF((D42&lt;0.000001),0,'0 - Informações do Contrato'!$D$28)</f>
        <v>0</v>
      </c>
      <c r="K42" s="76">
        <f t="shared" si="2"/>
        <v>0</v>
      </c>
      <c r="L42" s="19"/>
    </row>
    <row r="43" spans="2:12" x14ac:dyDescent="0.25">
      <c r="B43" s="19"/>
      <c r="C43" s="89">
        <v>33</v>
      </c>
      <c r="D43" s="80">
        <f>'2 - Dados Financeiros'!D37</f>
        <v>5.9153313110953408E-13</v>
      </c>
      <c r="E43" s="80">
        <f t="shared" si="0"/>
        <v>5.9153313110953408E-13</v>
      </c>
      <c r="F43" s="96"/>
      <c r="G43" s="78">
        <f>IF(C43&gt;'0 - Informações do Contrato'!$D$31,0,'1 - Informações Básicas'!$D$7)</f>
        <v>0</v>
      </c>
      <c r="H43" s="80">
        <f t="shared" si="1"/>
        <v>0</v>
      </c>
      <c r="I43" s="96"/>
      <c r="J43" s="78">
        <f>IF((D43&lt;0.000001),0,'0 - Informações do Contrato'!$D$28)</f>
        <v>0</v>
      </c>
      <c r="K43" s="76">
        <f t="shared" si="2"/>
        <v>0</v>
      </c>
      <c r="L43" s="19"/>
    </row>
    <row r="44" spans="2:12" x14ac:dyDescent="0.25">
      <c r="B44" s="19"/>
      <c r="C44" s="89">
        <v>34</v>
      </c>
      <c r="D44" s="80">
        <f>'2 - Dados Financeiros'!D38</f>
        <v>5.9394311030780343E-13</v>
      </c>
      <c r="E44" s="80">
        <f t="shared" si="0"/>
        <v>5.9394311030780343E-13</v>
      </c>
      <c r="F44" s="96"/>
      <c r="G44" s="78">
        <f>IF(C44&gt;'0 - Informações do Contrato'!$D$31,0,'1 - Informações Básicas'!$D$7)</f>
        <v>0</v>
      </c>
      <c r="H44" s="80">
        <f t="shared" si="1"/>
        <v>0</v>
      </c>
      <c r="I44" s="96"/>
      <c r="J44" s="78">
        <f>IF((D44&lt;0.000001),0,'0 - Informações do Contrato'!$D$28)</f>
        <v>0</v>
      </c>
      <c r="K44" s="76">
        <f t="shared" si="2"/>
        <v>0</v>
      </c>
      <c r="L44" s="19"/>
    </row>
    <row r="45" spans="2:12" x14ac:dyDescent="0.25">
      <c r="B45" s="19"/>
      <c r="C45" s="89">
        <v>35</v>
      </c>
      <c r="D45" s="80">
        <f>'2 - Dados Financeiros'!D39</f>
        <v>5.9636290805964253E-13</v>
      </c>
      <c r="E45" s="80">
        <f t="shared" si="0"/>
        <v>5.9636290805964253E-13</v>
      </c>
      <c r="F45" s="96"/>
      <c r="G45" s="78">
        <f>IF(C45&gt;'0 - Informações do Contrato'!$D$31,0,'1 - Informações Básicas'!$D$7)</f>
        <v>0</v>
      </c>
      <c r="H45" s="80">
        <f t="shared" si="1"/>
        <v>0</v>
      </c>
      <c r="I45" s="96"/>
      <c r="J45" s="78">
        <f>IF((D45&lt;0.000001),0,'0 - Informações do Contrato'!$D$28)</f>
        <v>0</v>
      </c>
      <c r="K45" s="76">
        <f t="shared" si="2"/>
        <v>0</v>
      </c>
      <c r="L45" s="19"/>
    </row>
    <row r="46" spans="2:12" x14ac:dyDescent="0.25">
      <c r="B46" s="19"/>
      <c r="C46" s="89">
        <v>36</v>
      </c>
      <c r="D46" s="80">
        <f>'2 - Dados Financeiros'!D40</f>
        <v>5.9879256436705406E-13</v>
      </c>
      <c r="E46" s="80">
        <f t="shared" si="0"/>
        <v>5.9879256436705406E-13</v>
      </c>
      <c r="F46" s="96"/>
      <c r="G46" s="78">
        <f>IF(C46&gt;'0 - Informações do Contrato'!$D$31,0,'1 - Informações Básicas'!$D$7)</f>
        <v>0</v>
      </c>
      <c r="H46" s="80">
        <f t="shared" si="1"/>
        <v>0</v>
      </c>
      <c r="I46" s="96"/>
      <c r="J46" s="78">
        <f>IF((D46&lt;0.000001),0,'0 - Informações do Contrato'!$D$28)</f>
        <v>0</v>
      </c>
      <c r="K46" s="76">
        <f t="shared" si="2"/>
        <v>0</v>
      </c>
      <c r="L46" s="19"/>
    </row>
    <row r="47" spans="2:12" x14ac:dyDescent="0.25">
      <c r="B47" s="19"/>
      <c r="C47" s="104">
        <v>37</v>
      </c>
      <c r="D47" s="105">
        <f>'2 - Dados Financeiros'!D41</f>
        <v>6.0123211939501364E-13</v>
      </c>
      <c r="E47" s="105">
        <f t="shared" si="0"/>
        <v>6.0123211939501364E-13</v>
      </c>
      <c r="F47" s="96"/>
      <c r="G47" s="106">
        <f>IF(C47&gt;'0 - Informações do Contrato'!$D$31,0,'1 - Informações Básicas'!$D$7)</f>
        <v>0</v>
      </c>
      <c r="H47" s="105">
        <f t="shared" si="1"/>
        <v>0</v>
      </c>
      <c r="I47" s="96"/>
      <c r="J47" s="106">
        <f>IF((D47&lt;0.000001),0,'0 - Informações do Contrato'!$D$28)</f>
        <v>0</v>
      </c>
      <c r="K47" s="100">
        <f t="shared" si="2"/>
        <v>0</v>
      </c>
      <c r="L47" s="19"/>
    </row>
    <row r="48" spans="2:12" x14ac:dyDescent="0.25">
      <c r="B48" s="19"/>
      <c r="C48" s="104">
        <v>38</v>
      </c>
      <c r="D48" s="105">
        <f>'2 - Dados Financeiros'!D42</f>
        <v>6.0368161347213415E-13</v>
      </c>
      <c r="E48" s="105">
        <f t="shared" si="0"/>
        <v>6.0368161347213415E-13</v>
      </c>
      <c r="F48" s="96"/>
      <c r="G48" s="106">
        <f>IF(C48&gt;'0 - Informações do Contrato'!$D$31,0,'1 - Informações Básicas'!$D$7)</f>
        <v>0</v>
      </c>
      <c r="H48" s="105">
        <f t="shared" si="1"/>
        <v>0</v>
      </c>
      <c r="I48" s="96"/>
      <c r="J48" s="106">
        <f>IF((D48&lt;0.000001),0,'0 - Informações do Contrato'!$D$28)</f>
        <v>0</v>
      </c>
      <c r="K48" s="100">
        <f t="shared" si="2"/>
        <v>0</v>
      </c>
      <c r="L48" s="19"/>
    </row>
    <row r="49" spans="2:12" x14ac:dyDescent="0.25">
      <c r="B49" s="19"/>
      <c r="C49" s="104">
        <v>39</v>
      </c>
      <c r="D49" s="105">
        <f>'2 - Dados Financeiros'!D43</f>
        <v>6.0614108709133219E-13</v>
      </c>
      <c r="E49" s="105">
        <f t="shared" si="0"/>
        <v>6.0614108709133219E-13</v>
      </c>
      <c r="F49" s="96"/>
      <c r="G49" s="106">
        <f>IF(C49&gt;'0 - Informações do Contrato'!$D$31,0,'1 - Informações Básicas'!$D$7)</f>
        <v>0</v>
      </c>
      <c r="H49" s="105">
        <f t="shared" si="1"/>
        <v>0</v>
      </c>
      <c r="I49" s="96"/>
      <c r="J49" s="106">
        <f>IF((D49&lt;0.000001),0,'0 - Informações do Contrato'!$D$28)</f>
        <v>0</v>
      </c>
      <c r="K49" s="100">
        <f t="shared" si="2"/>
        <v>0</v>
      </c>
      <c r="L49" s="19"/>
    </row>
    <row r="50" spans="2:12" x14ac:dyDescent="0.25">
      <c r="B50" s="19"/>
      <c r="C50" s="104">
        <v>40</v>
      </c>
      <c r="D50" s="105">
        <f>'2 - Dados Financeiros'!D44</f>
        <v>6.0861058091049749E-13</v>
      </c>
      <c r="E50" s="105">
        <f t="shared" si="0"/>
        <v>6.0861058091049749E-13</v>
      </c>
      <c r="F50" s="96"/>
      <c r="G50" s="106">
        <f>IF(C50&gt;'0 - Informações do Contrato'!$D$31,0,'1 - Informações Básicas'!$D$7)</f>
        <v>0</v>
      </c>
      <c r="H50" s="105">
        <f t="shared" si="1"/>
        <v>0</v>
      </c>
      <c r="I50" s="96"/>
      <c r="J50" s="106">
        <f>IF((D50&lt;0.000001),0,'0 - Informações do Contrato'!$D$28)</f>
        <v>0</v>
      </c>
      <c r="K50" s="100">
        <f t="shared" si="2"/>
        <v>0</v>
      </c>
      <c r="L50" s="19"/>
    </row>
    <row r="51" spans="2:12" x14ac:dyDescent="0.25">
      <c r="B51" s="19"/>
      <c r="C51" s="104">
        <v>41</v>
      </c>
      <c r="D51" s="105">
        <f>'2 - Dados Financeiros'!D45</f>
        <v>6.1109013575316494E-13</v>
      </c>
      <c r="E51" s="105">
        <f t="shared" si="0"/>
        <v>6.1109013575316494E-13</v>
      </c>
      <c r="F51" s="96"/>
      <c r="G51" s="106">
        <f>IF(C51&gt;'0 - Informações do Contrato'!$D$31,0,'1 - Informações Básicas'!$D$7)</f>
        <v>0</v>
      </c>
      <c r="H51" s="105">
        <f t="shared" si="1"/>
        <v>0</v>
      </c>
      <c r="I51" s="96"/>
      <c r="J51" s="106">
        <f>IF((D51&lt;0.000001),0,'0 - Informações do Contrato'!$D$28)</f>
        <v>0</v>
      </c>
      <c r="K51" s="100">
        <f t="shared" si="2"/>
        <v>0</v>
      </c>
      <c r="L51" s="19"/>
    </row>
    <row r="52" spans="2:12" x14ac:dyDescent="0.25">
      <c r="B52" s="19"/>
      <c r="C52" s="104">
        <v>42</v>
      </c>
      <c r="D52" s="105">
        <f>'2 - Dados Financeiros'!D46</f>
        <v>6.1357979260918988E-13</v>
      </c>
      <c r="E52" s="105">
        <f t="shared" si="0"/>
        <v>6.1357979260918988E-13</v>
      </c>
      <c r="F52" s="96"/>
      <c r="G52" s="106">
        <f>IF(C52&gt;'0 - Informações do Contrato'!$D$31,0,'1 - Informações Básicas'!$D$7)</f>
        <v>0</v>
      </c>
      <c r="H52" s="105">
        <f t="shared" si="1"/>
        <v>0</v>
      </c>
      <c r="I52" s="96"/>
      <c r="J52" s="106">
        <f>IF((D52&lt;0.000001),0,'0 - Informações do Contrato'!$D$28)</f>
        <v>0</v>
      </c>
      <c r="K52" s="100">
        <f t="shared" si="2"/>
        <v>0</v>
      </c>
      <c r="L52" s="19"/>
    </row>
    <row r="53" spans="2:12" x14ac:dyDescent="0.25">
      <c r="B53" s="19"/>
      <c r="C53" s="104">
        <v>43</v>
      </c>
      <c r="D53" s="105">
        <f>'2 - Dados Financeiros'!D47</f>
        <v>6.1607959263542492E-13</v>
      </c>
      <c r="E53" s="105">
        <f t="shared" si="0"/>
        <v>6.1607959263542492E-13</v>
      </c>
      <c r="F53" s="96"/>
      <c r="G53" s="106">
        <f>IF(C53&gt;'0 - Informações do Contrato'!$D$31,0,'1 - Informações Básicas'!$D$7)</f>
        <v>0</v>
      </c>
      <c r="H53" s="105">
        <f t="shared" si="1"/>
        <v>0</v>
      </c>
      <c r="I53" s="96"/>
      <c r="J53" s="106">
        <f>IF((D53&lt;0.000001),0,'0 - Informações do Contrato'!$D$28)</f>
        <v>0</v>
      </c>
      <c r="K53" s="100">
        <f t="shared" si="2"/>
        <v>0</v>
      </c>
      <c r="L53" s="19"/>
    </row>
    <row r="54" spans="2:12" x14ac:dyDescent="0.25">
      <c r="B54" s="19"/>
      <c r="C54" s="104">
        <v>44</v>
      </c>
      <c r="D54" s="105">
        <f>'2 - Dados Financeiros'!D48</f>
        <v>6.1858957715640134E-13</v>
      </c>
      <c r="E54" s="105">
        <f t="shared" si="0"/>
        <v>6.1858957715640134E-13</v>
      </c>
      <c r="F54" s="96"/>
      <c r="G54" s="106">
        <f>IF(C54&gt;'0 - Informações do Contrato'!$D$31,0,'1 - Informações Básicas'!$D$7)</f>
        <v>0</v>
      </c>
      <c r="H54" s="105">
        <f t="shared" si="1"/>
        <v>0</v>
      </c>
      <c r="I54" s="96"/>
      <c r="J54" s="106">
        <f>IF((D54&lt;0.000001),0,'0 - Informações do Contrato'!$D$28)</f>
        <v>0</v>
      </c>
      <c r="K54" s="100">
        <f t="shared" si="2"/>
        <v>0</v>
      </c>
      <c r="L54" s="19"/>
    </row>
    <row r="55" spans="2:12" x14ac:dyDescent="0.25">
      <c r="B55" s="19"/>
      <c r="C55" s="104">
        <v>45</v>
      </c>
      <c r="D55" s="105">
        <f>'2 - Dados Financeiros'!D49</f>
        <v>6.2110978766501117E-13</v>
      </c>
      <c r="E55" s="105">
        <f t="shared" si="0"/>
        <v>6.2110978766501117E-13</v>
      </c>
      <c r="F55" s="96"/>
      <c r="G55" s="106">
        <f>IF(C55&gt;'0 - Informações do Contrato'!$D$31,0,'1 - Informações Básicas'!$D$7)</f>
        <v>0</v>
      </c>
      <c r="H55" s="105">
        <f t="shared" si="1"/>
        <v>0</v>
      </c>
      <c r="I55" s="96"/>
      <c r="J55" s="106">
        <f>IF((D55&lt;0.000001),0,'0 - Informações do Contrato'!$D$28)</f>
        <v>0</v>
      </c>
      <c r="K55" s="100">
        <f t="shared" si="2"/>
        <v>0</v>
      </c>
      <c r="L55" s="19"/>
    </row>
    <row r="56" spans="2:12" x14ac:dyDescent="0.25">
      <c r="B56" s="19"/>
      <c r="C56" s="104">
        <v>46</v>
      </c>
      <c r="D56" s="105">
        <f>'2 - Dados Financeiros'!D50</f>
        <v>6.2364026582319398E-13</v>
      </c>
      <c r="E56" s="105">
        <f t="shared" si="0"/>
        <v>6.2364026582319398E-13</v>
      </c>
      <c r="F56" s="96"/>
      <c r="G56" s="106">
        <f>IF(C56&gt;'0 - Informações do Contrato'!$D$31,0,'1 - Informações Básicas'!$D$7)</f>
        <v>0</v>
      </c>
      <c r="H56" s="105">
        <f t="shared" si="1"/>
        <v>0</v>
      </c>
      <c r="I56" s="96"/>
      <c r="J56" s="106">
        <f>IF((D56&lt;0.000001),0,'0 - Informações do Contrato'!$D$28)</f>
        <v>0</v>
      </c>
      <c r="K56" s="100">
        <f t="shared" si="2"/>
        <v>0</v>
      </c>
      <c r="L56" s="19"/>
    </row>
    <row r="57" spans="2:12" x14ac:dyDescent="0.25">
      <c r="B57" s="19"/>
      <c r="C57" s="104">
        <v>47</v>
      </c>
      <c r="D57" s="105">
        <f>'2 - Dados Financeiros'!D51</f>
        <v>6.2618105346262506E-13</v>
      </c>
      <c r="E57" s="105">
        <f t="shared" si="0"/>
        <v>6.2618105346262506E-13</v>
      </c>
      <c r="F57" s="96"/>
      <c r="G57" s="106">
        <f>IF(C57&gt;'0 - Informações do Contrato'!$D$31,0,'1 - Informações Básicas'!$D$7)</f>
        <v>0</v>
      </c>
      <c r="H57" s="105">
        <f t="shared" si="1"/>
        <v>0</v>
      </c>
      <c r="I57" s="96"/>
      <c r="J57" s="106">
        <f>IF((D57&lt;0.000001),0,'0 - Informações do Contrato'!$D$28)</f>
        <v>0</v>
      </c>
      <c r="K57" s="100">
        <f t="shared" si="2"/>
        <v>0</v>
      </c>
      <c r="L57" s="19"/>
    </row>
    <row r="58" spans="2:12" x14ac:dyDescent="0.25">
      <c r="B58" s="19"/>
      <c r="C58" s="104">
        <v>48</v>
      </c>
      <c r="D58" s="105">
        <f>'2 - Dados Financeiros'!D52</f>
        <v>6.2873219258540719E-13</v>
      </c>
      <c r="E58" s="105">
        <f t="shared" si="0"/>
        <v>6.2873219258540719E-13</v>
      </c>
      <c r="F58" s="96"/>
      <c r="G58" s="106">
        <f>IF(C58&gt;'0 - Informações do Contrato'!$D$31,0,'1 - Informações Básicas'!$D$7)</f>
        <v>0</v>
      </c>
      <c r="H58" s="105">
        <f t="shared" si="1"/>
        <v>0</v>
      </c>
      <c r="I58" s="96"/>
      <c r="J58" s="106">
        <f>IF((D58&lt;0.000001),0,'0 - Informações do Contrato'!$D$28)</f>
        <v>0</v>
      </c>
      <c r="K58" s="100">
        <f t="shared" si="2"/>
        <v>0</v>
      </c>
      <c r="L58" s="19"/>
    </row>
    <row r="59" spans="2:12" x14ac:dyDescent="0.25">
      <c r="B59" s="19"/>
      <c r="C59" s="89">
        <v>49</v>
      </c>
      <c r="D59" s="80">
        <f>'2 - Dados Financeiros'!D53</f>
        <v>6.312937253647648E-13</v>
      </c>
      <c r="E59" s="80">
        <f t="shared" si="0"/>
        <v>6.312937253647648E-13</v>
      </c>
      <c r="F59" s="96"/>
      <c r="G59" s="78">
        <f>IF(C59&gt;'0 - Informações do Contrato'!$D$31,0,'1 - Informações Básicas'!$D$7)</f>
        <v>0</v>
      </c>
      <c r="H59" s="80">
        <f t="shared" si="1"/>
        <v>0</v>
      </c>
      <c r="I59" s="96"/>
      <c r="J59" s="78">
        <f>IF((D59&lt;0.000001),0,'0 - Informações do Contrato'!$D$28)</f>
        <v>0</v>
      </c>
      <c r="K59" s="76">
        <f t="shared" si="2"/>
        <v>0</v>
      </c>
      <c r="L59" s="19"/>
    </row>
    <row r="60" spans="2:12" x14ac:dyDescent="0.25">
      <c r="B60" s="19"/>
      <c r="C60" s="89">
        <v>50</v>
      </c>
      <c r="D60" s="80">
        <f>'2 - Dados Financeiros'!D54</f>
        <v>6.3386569414574124E-13</v>
      </c>
      <c r="E60" s="80">
        <f t="shared" si="0"/>
        <v>6.3386569414574124E-13</v>
      </c>
      <c r="F60" s="96"/>
      <c r="G60" s="78">
        <f>IF(C60&gt;'0 - Informações do Contrato'!$D$31,0,'1 - Informações Básicas'!$D$7)</f>
        <v>0</v>
      </c>
      <c r="H60" s="80">
        <f t="shared" si="1"/>
        <v>0</v>
      </c>
      <c r="I60" s="96"/>
      <c r="J60" s="78">
        <f>IF((D60&lt;0.000001),0,'0 - Informações do Contrato'!$D$28)</f>
        <v>0</v>
      </c>
      <c r="K60" s="76">
        <f t="shared" si="2"/>
        <v>0</v>
      </c>
      <c r="L60" s="19"/>
    </row>
    <row r="61" spans="2:12" x14ac:dyDescent="0.25">
      <c r="B61" s="19"/>
      <c r="C61" s="89">
        <v>51</v>
      </c>
      <c r="D61" s="80">
        <f>'2 - Dados Financeiros'!D55</f>
        <v>6.3644814144589923E-13</v>
      </c>
      <c r="E61" s="80">
        <f t="shared" si="0"/>
        <v>6.3644814144589923E-13</v>
      </c>
      <c r="F61" s="96"/>
      <c r="G61" s="78">
        <f>IF(C61&gt;'0 - Informações do Contrato'!$D$31,0,'1 - Informações Básicas'!$D$7)</f>
        <v>0</v>
      </c>
      <c r="H61" s="80">
        <f t="shared" si="1"/>
        <v>0</v>
      </c>
      <c r="I61" s="96"/>
      <c r="J61" s="78">
        <f>IF((D61&lt;0.000001),0,'0 - Informações do Contrato'!$D$28)</f>
        <v>0</v>
      </c>
      <c r="K61" s="76">
        <f t="shared" si="2"/>
        <v>0</v>
      </c>
      <c r="L61" s="19"/>
    </row>
    <row r="62" spans="2:12" x14ac:dyDescent="0.25">
      <c r="B62" s="19"/>
      <c r="C62" s="89">
        <v>52</v>
      </c>
      <c r="D62" s="80">
        <f>'2 - Dados Financeiros'!D56</f>
        <v>6.390411099560228E-13</v>
      </c>
      <c r="E62" s="80">
        <f t="shared" si="0"/>
        <v>6.390411099560228E-13</v>
      </c>
      <c r="F62" s="96"/>
      <c r="G62" s="78">
        <f>IF(C62&gt;'0 - Informações do Contrato'!$D$31,0,'1 - Informações Básicas'!$D$7)</f>
        <v>0</v>
      </c>
      <c r="H62" s="80">
        <f t="shared" si="1"/>
        <v>0</v>
      </c>
      <c r="I62" s="96"/>
      <c r="J62" s="78">
        <f>IF((D62&lt;0.000001),0,'0 - Informações do Contrato'!$D$28)</f>
        <v>0</v>
      </c>
      <c r="K62" s="76">
        <f t="shared" si="2"/>
        <v>0</v>
      </c>
      <c r="L62" s="19"/>
    </row>
    <row r="63" spans="2:12" x14ac:dyDescent="0.25">
      <c r="B63" s="19"/>
      <c r="C63" s="89">
        <v>53</v>
      </c>
      <c r="D63" s="80">
        <f>'2 - Dados Financeiros'!D57</f>
        <v>6.4164464254082364E-13</v>
      </c>
      <c r="E63" s="80">
        <f t="shared" si="0"/>
        <v>6.4164464254082364E-13</v>
      </c>
      <c r="F63" s="96"/>
      <c r="G63" s="78">
        <f>IF(C63&gt;'0 - Informações do Contrato'!$D$31,0,'1 - Informações Básicas'!$D$7)</f>
        <v>0</v>
      </c>
      <c r="H63" s="80">
        <f t="shared" si="1"/>
        <v>0</v>
      </c>
      <c r="I63" s="96"/>
      <c r="J63" s="78">
        <f>IF((D63&lt;0.000001),0,'0 - Informações do Contrato'!$D$28)</f>
        <v>0</v>
      </c>
      <c r="K63" s="76">
        <f t="shared" si="2"/>
        <v>0</v>
      </c>
      <c r="L63" s="19"/>
    </row>
    <row r="64" spans="2:12" x14ac:dyDescent="0.25">
      <c r="B64" s="19"/>
      <c r="C64" s="89">
        <v>54</v>
      </c>
      <c r="D64" s="80">
        <f>'2 - Dados Financeiros'!D58</f>
        <v>6.4425878223964974E-13</v>
      </c>
      <c r="E64" s="80">
        <f t="shared" si="0"/>
        <v>6.4425878223964974E-13</v>
      </c>
      <c r="F64" s="96"/>
      <c r="G64" s="78">
        <f>IF(C64&gt;'0 - Informações do Contrato'!$D$31,0,'1 - Informações Básicas'!$D$7)</f>
        <v>0</v>
      </c>
      <c r="H64" s="80">
        <f t="shared" si="1"/>
        <v>0</v>
      </c>
      <c r="I64" s="96"/>
      <c r="J64" s="78">
        <f>IF((D64&lt;0.000001),0,'0 - Informações do Contrato'!$D$28)</f>
        <v>0</v>
      </c>
      <c r="K64" s="76">
        <f t="shared" si="2"/>
        <v>0</v>
      </c>
      <c r="L64" s="19"/>
    </row>
    <row r="65" spans="2:12" x14ac:dyDescent="0.25">
      <c r="B65" s="19"/>
      <c r="C65" s="89">
        <v>55</v>
      </c>
      <c r="D65" s="80">
        <f>'2 - Dados Financeiros'!D59</f>
        <v>6.4688357226719671E-13</v>
      </c>
      <c r="E65" s="80">
        <f t="shared" si="0"/>
        <v>6.4688357226719671E-13</v>
      </c>
      <c r="F65" s="96"/>
      <c r="G65" s="78">
        <f>IF(C65&gt;'0 - Informações do Contrato'!$D$31,0,'1 - Informações Básicas'!$D$7)</f>
        <v>0</v>
      </c>
      <c r="H65" s="80">
        <f t="shared" si="1"/>
        <v>0</v>
      </c>
      <c r="I65" s="96"/>
      <c r="J65" s="78">
        <f>IF((D65&lt;0.000001),0,'0 - Informações do Contrato'!$D$28)</f>
        <v>0</v>
      </c>
      <c r="K65" s="76">
        <f t="shared" si="2"/>
        <v>0</v>
      </c>
      <c r="L65" s="19"/>
    </row>
    <row r="66" spans="2:12" x14ac:dyDescent="0.25">
      <c r="B66" s="19"/>
      <c r="C66" s="89">
        <v>56</v>
      </c>
      <c r="D66" s="80">
        <f>'2 - Dados Financeiros'!D60</f>
        <v>6.4951905601422192E-13</v>
      </c>
      <c r="E66" s="80">
        <f t="shared" si="0"/>
        <v>6.4951905601422192E-13</v>
      </c>
      <c r="F66" s="96"/>
      <c r="G66" s="78">
        <f>IF(C66&gt;'0 - Informações do Contrato'!$D$31,0,'1 - Informações Básicas'!$D$7)</f>
        <v>0</v>
      </c>
      <c r="H66" s="80">
        <f t="shared" si="1"/>
        <v>0</v>
      </c>
      <c r="I66" s="96"/>
      <c r="J66" s="78">
        <f>IF((D66&lt;0.000001),0,'0 - Informações do Contrato'!$D$28)</f>
        <v>0</v>
      </c>
      <c r="K66" s="76">
        <f t="shared" si="2"/>
        <v>0</v>
      </c>
      <c r="L66" s="19"/>
    </row>
    <row r="67" spans="2:12" x14ac:dyDescent="0.25">
      <c r="B67" s="19"/>
      <c r="C67" s="89">
        <v>57</v>
      </c>
      <c r="D67" s="80">
        <f>'2 - Dados Financeiros'!D61</f>
        <v>6.5216527704826231E-13</v>
      </c>
      <c r="E67" s="80">
        <f t="shared" si="0"/>
        <v>6.5216527704826231E-13</v>
      </c>
      <c r="F67" s="96"/>
      <c r="G67" s="78">
        <f>IF(C67&gt;'0 - Informações do Contrato'!$D$31,0,'1 - Informações Básicas'!$D$7)</f>
        <v>0</v>
      </c>
      <c r="H67" s="80">
        <f t="shared" si="1"/>
        <v>0</v>
      </c>
      <c r="I67" s="96"/>
      <c r="J67" s="78">
        <f>IF((D67&lt;0.000001),0,'0 - Informações do Contrato'!$D$28)</f>
        <v>0</v>
      </c>
      <c r="K67" s="76">
        <f t="shared" si="2"/>
        <v>0</v>
      </c>
      <c r="L67" s="19"/>
    </row>
    <row r="68" spans="2:12" x14ac:dyDescent="0.25">
      <c r="B68" s="19"/>
      <c r="C68" s="89">
        <v>58</v>
      </c>
      <c r="D68" s="80">
        <f>'2 - Dados Financeiros'!D62</f>
        <v>6.5482227911435429E-13</v>
      </c>
      <c r="E68" s="80">
        <f t="shared" si="0"/>
        <v>6.5482227911435429E-13</v>
      </c>
      <c r="F68" s="96"/>
      <c r="G68" s="78">
        <f>IF(C68&gt;'0 - Informações do Contrato'!$D$31,0,'1 - Informações Básicas'!$D$7)</f>
        <v>0</v>
      </c>
      <c r="H68" s="80">
        <f t="shared" si="1"/>
        <v>0</v>
      </c>
      <c r="I68" s="96"/>
      <c r="J68" s="78">
        <f>IF((D68&lt;0.000001),0,'0 - Informações do Contrato'!$D$28)</f>
        <v>0</v>
      </c>
      <c r="K68" s="76">
        <f t="shared" si="2"/>
        <v>0</v>
      </c>
      <c r="L68" s="19"/>
    </row>
    <row r="69" spans="2:12" x14ac:dyDescent="0.25">
      <c r="B69" s="19"/>
      <c r="C69" s="89">
        <v>59</v>
      </c>
      <c r="D69" s="80">
        <f>'2 - Dados Financeiros'!D63</f>
        <v>6.5749010613575691E-13</v>
      </c>
      <c r="E69" s="80">
        <f t="shared" si="0"/>
        <v>6.5749010613575691E-13</v>
      </c>
      <c r="F69" s="96"/>
      <c r="G69" s="78">
        <f>IF(C69&gt;'0 - Informações do Contrato'!$D$31,0,'1 - Informações Básicas'!$D$7)</f>
        <v>0</v>
      </c>
      <c r="H69" s="80">
        <f t="shared" si="1"/>
        <v>0</v>
      </c>
      <c r="I69" s="96"/>
      <c r="J69" s="78">
        <f>IF((D69&lt;0.000001),0,'0 - Informações do Contrato'!$D$28)</f>
        <v>0</v>
      </c>
      <c r="K69" s="76">
        <f t="shared" si="2"/>
        <v>0</v>
      </c>
      <c r="L69" s="19"/>
    </row>
    <row r="70" spans="2:12" x14ac:dyDescent="0.25">
      <c r="B70" s="19"/>
      <c r="C70" s="89">
        <v>60</v>
      </c>
      <c r="D70" s="80">
        <f>'2 - Dados Financeiros'!D64</f>
        <v>6.6016880221467806E-13</v>
      </c>
      <c r="E70" s="80">
        <f t="shared" si="0"/>
        <v>6.6016880221467806E-13</v>
      </c>
      <c r="F70" s="96"/>
      <c r="G70" s="78">
        <f>IF(C70&gt;'0 - Informações do Contrato'!$D$31,0,'1 - Informações Básicas'!$D$7)</f>
        <v>0</v>
      </c>
      <c r="H70" s="80">
        <f t="shared" si="1"/>
        <v>0</v>
      </c>
      <c r="I70" s="96"/>
      <c r="J70" s="78">
        <f>IF((D70&lt;0.000001),0,'0 - Informações do Contrato'!$D$28)</f>
        <v>0</v>
      </c>
      <c r="K70" s="76">
        <f t="shared" si="2"/>
        <v>0</v>
      </c>
      <c r="L70" s="19"/>
    </row>
    <row r="71" spans="2:12" x14ac:dyDescent="0.25">
      <c r="B71" s="19"/>
      <c r="C71" s="104">
        <v>61</v>
      </c>
      <c r="D71" s="105">
        <f>'2 - Dados Financeiros'!D65</f>
        <v>6.628584116330035E-13</v>
      </c>
      <c r="E71" s="105">
        <f t="shared" si="0"/>
        <v>6.628584116330035E-13</v>
      </c>
      <c r="F71" s="96"/>
      <c r="G71" s="106">
        <f>IF(C71&gt;'0 - Informações do Contrato'!$D$31,0,'1 - Informações Básicas'!$D$7)</f>
        <v>0</v>
      </c>
      <c r="H71" s="105">
        <f t="shared" si="1"/>
        <v>0</v>
      </c>
      <c r="I71" s="96"/>
      <c r="J71" s="106">
        <f>IF((D71&lt;0.000001),0,'0 - Informações do Contrato'!$D$28)</f>
        <v>0</v>
      </c>
      <c r="K71" s="100">
        <f t="shared" si="2"/>
        <v>0</v>
      </c>
      <c r="L71" s="19"/>
    </row>
    <row r="72" spans="2:12" x14ac:dyDescent="0.25">
      <c r="B72" s="19"/>
      <c r="C72" s="104">
        <v>62</v>
      </c>
      <c r="D72" s="105">
        <f>'2 - Dados Financeiros'!D66</f>
        <v>6.6555897885302886E-13</v>
      </c>
      <c r="E72" s="105">
        <f t="shared" si="0"/>
        <v>6.6555897885302886E-13</v>
      </c>
      <c r="F72" s="96"/>
      <c r="G72" s="106">
        <f>IF(C72&gt;'0 - Informações do Contrato'!$D$31,0,'1 - Informações Básicas'!$D$7)</f>
        <v>0</v>
      </c>
      <c r="H72" s="105">
        <f t="shared" si="1"/>
        <v>0</v>
      </c>
      <c r="I72" s="96"/>
      <c r="J72" s="106">
        <f>IF((D72&lt;0.000001),0,'0 - Informações do Contrato'!$D$28)</f>
        <v>0</v>
      </c>
      <c r="K72" s="100">
        <f t="shared" si="2"/>
        <v>0</v>
      </c>
      <c r="L72" s="19"/>
    </row>
    <row r="73" spans="2:12" x14ac:dyDescent="0.25">
      <c r="B73" s="19"/>
      <c r="C73" s="104">
        <v>63</v>
      </c>
      <c r="D73" s="105">
        <f>'2 - Dados Financeiros'!D67</f>
        <v>6.6827054851819474E-13</v>
      </c>
      <c r="E73" s="105">
        <f t="shared" si="0"/>
        <v>6.6827054851819474E-13</v>
      </c>
      <c r="F73" s="96"/>
      <c r="G73" s="106">
        <f>IF(C73&gt;'0 - Informações do Contrato'!$D$31,0,'1 - Informações Básicas'!$D$7)</f>
        <v>0</v>
      </c>
      <c r="H73" s="105">
        <f t="shared" si="1"/>
        <v>0</v>
      </c>
      <c r="I73" s="96"/>
      <c r="J73" s="106">
        <f>IF((D73&lt;0.000001),0,'0 - Informações do Contrato'!$D$28)</f>
        <v>0</v>
      </c>
      <c r="K73" s="100">
        <f t="shared" si="2"/>
        <v>0</v>
      </c>
      <c r="L73" s="19"/>
    </row>
    <row r="74" spans="2:12" x14ac:dyDescent="0.25">
      <c r="B74" s="19"/>
      <c r="C74" s="104">
        <v>64</v>
      </c>
      <c r="D74" s="105">
        <f>'2 - Dados Financeiros'!D68</f>
        <v>6.7099316545382457E-13</v>
      </c>
      <c r="E74" s="105">
        <f t="shared" si="0"/>
        <v>6.7099316545382457E-13</v>
      </c>
      <c r="F74" s="96"/>
      <c r="G74" s="106">
        <f>IF(C74&gt;'0 - Informações do Contrato'!$D$31,0,'1 - Informações Básicas'!$D$7)</f>
        <v>0</v>
      </c>
      <c r="H74" s="105">
        <f t="shared" si="1"/>
        <v>0</v>
      </c>
      <c r="I74" s="96"/>
      <c r="J74" s="106">
        <f>IF((D74&lt;0.000001),0,'0 - Informações do Contrato'!$D$28)</f>
        <v>0</v>
      </c>
      <c r="K74" s="100">
        <f t="shared" si="2"/>
        <v>0</v>
      </c>
      <c r="L74" s="19"/>
    </row>
    <row r="75" spans="2:12" x14ac:dyDescent="0.25">
      <c r="B75" s="19"/>
      <c r="C75" s="104">
        <v>65</v>
      </c>
      <c r="D75" s="105">
        <f>'2 - Dados Financeiros'!D69</f>
        <v>6.7372687466786549E-13</v>
      </c>
      <c r="E75" s="105">
        <f t="shared" ref="E75:E138" si="3">D75</f>
        <v>6.7372687466786549E-13</v>
      </c>
      <c r="F75" s="96"/>
      <c r="G75" s="106">
        <f>IF(C75&gt;'0 - Informações do Contrato'!$D$31,0,'1 - Informações Básicas'!$D$7)</f>
        <v>0</v>
      </c>
      <c r="H75" s="105">
        <f t="shared" ref="H75:H138" si="4">G75</f>
        <v>0</v>
      </c>
      <c r="I75" s="96"/>
      <c r="J75" s="106">
        <f>IF((D75&lt;0.000001),0,'0 - Informações do Contrato'!$D$28)</f>
        <v>0</v>
      </c>
      <c r="K75" s="100">
        <f t="shared" ref="K75:K138" si="5">J75</f>
        <v>0</v>
      </c>
      <c r="L75" s="19"/>
    </row>
    <row r="76" spans="2:12" x14ac:dyDescent="0.25">
      <c r="B76" s="19"/>
      <c r="C76" s="104">
        <v>66</v>
      </c>
      <c r="D76" s="105">
        <f>'2 - Dados Financeiros'!D70</f>
        <v>6.764717213516329E-13</v>
      </c>
      <c r="E76" s="105">
        <f t="shared" si="3"/>
        <v>6.764717213516329E-13</v>
      </c>
      <c r="F76" s="96"/>
      <c r="G76" s="106">
        <f>IF(C76&gt;'0 - Informações do Contrato'!$D$31,0,'1 - Informações Básicas'!$D$7)</f>
        <v>0</v>
      </c>
      <c r="H76" s="105">
        <f t="shared" si="4"/>
        <v>0</v>
      </c>
      <c r="I76" s="96"/>
      <c r="J76" s="106">
        <f>IF((D76&lt;0.000001),0,'0 - Informações do Contrato'!$D$28)</f>
        <v>0</v>
      </c>
      <c r="K76" s="100">
        <f t="shared" si="5"/>
        <v>0</v>
      </c>
      <c r="L76" s="19"/>
    </row>
    <row r="77" spans="2:12" x14ac:dyDescent="0.25">
      <c r="B77" s="19"/>
      <c r="C77" s="104">
        <v>67</v>
      </c>
      <c r="D77" s="105">
        <f>'2 - Dados Financeiros'!D71</f>
        <v>6.7922775088055723E-13</v>
      </c>
      <c r="E77" s="105">
        <f t="shared" si="3"/>
        <v>6.7922775088055723E-13</v>
      </c>
      <c r="F77" s="96"/>
      <c r="G77" s="106">
        <f>IF(C77&gt;'0 - Informações do Contrato'!$D$31,0,'1 - Informações Básicas'!$D$7)</f>
        <v>0</v>
      </c>
      <c r="H77" s="105">
        <f t="shared" si="4"/>
        <v>0</v>
      </c>
      <c r="I77" s="96"/>
      <c r="J77" s="106">
        <f>IF((D77&lt;0.000001),0,'0 - Informações do Contrato'!$D$28)</f>
        <v>0</v>
      </c>
      <c r="K77" s="100">
        <f t="shared" si="5"/>
        <v>0</v>
      </c>
      <c r="L77" s="19"/>
    </row>
    <row r="78" spans="2:12" x14ac:dyDescent="0.25">
      <c r="B78" s="19"/>
      <c r="C78" s="104">
        <v>68</v>
      </c>
      <c r="D78" s="105">
        <f>'2 - Dados Financeiros'!D72</f>
        <v>6.8199500881493367E-13</v>
      </c>
      <c r="E78" s="105">
        <f t="shared" si="3"/>
        <v>6.8199500881493367E-13</v>
      </c>
      <c r="F78" s="96"/>
      <c r="G78" s="106">
        <f>IF(C78&gt;'0 - Informações do Contrato'!$D$31,0,'1 - Informações Básicas'!$D$7)</f>
        <v>0</v>
      </c>
      <c r="H78" s="105">
        <f t="shared" si="4"/>
        <v>0</v>
      </c>
      <c r="I78" s="96"/>
      <c r="J78" s="106">
        <f>IF((D78&lt;0.000001),0,'0 - Informações do Contrato'!$D$28)</f>
        <v>0</v>
      </c>
      <c r="K78" s="100">
        <f t="shared" si="5"/>
        <v>0</v>
      </c>
      <c r="L78" s="19"/>
    </row>
    <row r="79" spans="2:12" x14ac:dyDescent="0.25">
      <c r="B79" s="19"/>
      <c r="C79" s="104">
        <v>69</v>
      </c>
      <c r="D79" s="105">
        <f>'2 - Dados Financeiros'!D73</f>
        <v>6.8477354090067606E-13</v>
      </c>
      <c r="E79" s="105">
        <f t="shared" si="3"/>
        <v>6.8477354090067606E-13</v>
      </c>
      <c r="F79" s="96"/>
      <c r="G79" s="106">
        <f>IF(C79&gt;'0 - Informações do Contrato'!$D$31,0,'1 - Informações Básicas'!$D$7)</f>
        <v>0</v>
      </c>
      <c r="H79" s="105">
        <f t="shared" si="4"/>
        <v>0</v>
      </c>
      <c r="I79" s="96"/>
      <c r="J79" s="106">
        <f>IF((D79&lt;0.000001),0,'0 - Informações do Contrato'!$D$28)</f>
        <v>0</v>
      </c>
      <c r="K79" s="100">
        <f t="shared" si="5"/>
        <v>0</v>
      </c>
      <c r="L79" s="19"/>
    </row>
    <row r="80" spans="2:12" x14ac:dyDescent="0.25">
      <c r="B80" s="19"/>
      <c r="C80" s="104">
        <v>70</v>
      </c>
      <c r="D80" s="105">
        <f>'2 - Dados Financeiros'!D74</f>
        <v>6.8756339307007257E-13</v>
      </c>
      <c r="E80" s="105">
        <f t="shared" si="3"/>
        <v>6.8756339307007257E-13</v>
      </c>
      <c r="F80" s="96"/>
      <c r="G80" s="106">
        <f>IF(C80&gt;'0 - Informações do Contrato'!$D$31,0,'1 - Informações Básicas'!$D$7)</f>
        <v>0</v>
      </c>
      <c r="H80" s="105">
        <f t="shared" si="4"/>
        <v>0</v>
      </c>
      <c r="I80" s="96"/>
      <c r="J80" s="106">
        <f>IF((D80&lt;0.000001),0,'0 - Informações do Contrato'!$D$28)</f>
        <v>0</v>
      </c>
      <c r="K80" s="100">
        <f t="shared" si="5"/>
        <v>0</v>
      </c>
      <c r="L80" s="19"/>
    </row>
    <row r="81" spans="2:12" x14ac:dyDescent="0.25">
      <c r="B81" s="19"/>
      <c r="C81" s="104">
        <v>71</v>
      </c>
      <c r="D81" s="105">
        <f>'2 - Dados Financeiros'!D75</f>
        <v>6.9036461144254535E-13</v>
      </c>
      <c r="E81" s="105">
        <f t="shared" si="3"/>
        <v>6.9036461144254535E-13</v>
      </c>
      <c r="F81" s="96"/>
      <c r="G81" s="106">
        <f>IF(C81&gt;'0 - Informações do Contrato'!$D$31,0,'1 - Informações Básicas'!$D$7)</f>
        <v>0</v>
      </c>
      <c r="H81" s="105">
        <f t="shared" si="4"/>
        <v>0</v>
      </c>
      <c r="I81" s="96"/>
      <c r="J81" s="106">
        <f>IF((D81&lt;0.000001),0,'0 - Informações do Contrato'!$D$28)</f>
        <v>0</v>
      </c>
      <c r="K81" s="100">
        <f t="shared" si="5"/>
        <v>0</v>
      </c>
      <c r="L81" s="19"/>
    </row>
    <row r="82" spans="2:12" x14ac:dyDescent="0.25">
      <c r="B82" s="19"/>
      <c r="C82" s="104">
        <v>72</v>
      </c>
      <c r="D82" s="105">
        <f>'2 - Dados Financeiros'!D76</f>
        <v>6.9317724232541253E-13</v>
      </c>
      <c r="E82" s="105">
        <f t="shared" si="3"/>
        <v>6.9317724232541253E-13</v>
      </c>
      <c r="F82" s="96"/>
      <c r="G82" s="106">
        <f>IF(C82&gt;'0 - Informações do Contrato'!$D$31,0,'1 - Informações Básicas'!$D$7)</f>
        <v>0</v>
      </c>
      <c r="H82" s="105">
        <f t="shared" si="4"/>
        <v>0</v>
      </c>
      <c r="I82" s="96"/>
      <c r="J82" s="106">
        <f>IF((D82&lt;0.000001),0,'0 - Informações do Contrato'!$D$28)</f>
        <v>0</v>
      </c>
      <c r="K82" s="100">
        <f t="shared" si="5"/>
        <v>0</v>
      </c>
      <c r="L82" s="19"/>
    </row>
    <row r="83" spans="2:12" x14ac:dyDescent="0.25">
      <c r="B83" s="19"/>
      <c r="C83" s="89">
        <v>73</v>
      </c>
      <c r="D83" s="80">
        <f>'2 - Dados Financeiros'!D77</f>
        <v>6.9600133221465438E-13</v>
      </c>
      <c r="E83" s="80">
        <f t="shared" si="3"/>
        <v>6.9600133221465438E-13</v>
      </c>
      <c r="F83" s="96"/>
      <c r="G83" s="78">
        <f>IF(C83&gt;'0 - Informações do Contrato'!$D$31,0,'1 - Informações Básicas'!$D$7)</f>
        <v>0</v>
      </c>
      <c r="H83" s="80">
        <f t="shared" si="4"/>
        <v>0</v>
      </c>
      <c r="I83" s="96"/>
      <c r="J83" s="78">
        <f>IF((D83&lt;0.000001),0,'0 - Informações do Contrato'!$D$28)</f>
        <v>0</v>
      </c>
      <c r="K83" s="76">
        <f t="shared" si="5"/>
        <v>0</v>
      </c>
      <c r="L83" s="19"/>
    </row>
    <row r="84" spans="2:12" x14ac:dyDescent="0.25">
      <c r="B84" s="19"/>
      <c r="C84" s="89">
        <v>74</v>
      </c>
      <c r="D84" s="80">
        <f>'2 - Dados Financeiros'!D78</f>
        <v>6.9883692779568096E-13</v>
      </c>
      <c r="E84" s="80">
        <f t="shared" si="3"/>
        <v>6.9883692779568096E-13</v>
      </c>
      <c r="F84" s="96"/>
      <c r="G84" s="78">
        <f>IF(C84&gt;'0 - Informações do Contrato'!$D$31,0,'1 - Informações Básicas'!$D$7)</f>
        <v>0</v>
      </c>
      <c r="H84" s="80">
        <f t="shared" si="4"/>
        <v>0</v>
      </c>
      <c r="I84" s="96"/>
      <c r="J84" s="78">
        <f>IF((D84&lt;0.000001),0,'0 - Informações do Contrato'!$D$28)</f>
        <v>0</v>
      </c>
      <c r="K84" s="76">
        <f t="shared" si="5"/>
        <v>0</v>
      </c>
      <c r="L84" s="19"/>
    </row>
    <row r="85" spans="2:12" x14ac:dyDescent="0.25">
      <c r="B85" s="19"/>
      <c r="C85" s="89">
        <v>75</v>
      </c>
      <c r="D85" s="80">
        <f>'2 - Dados Financeiros'!D79</f>
        <v>7.0168407594410512E-13</v>
      </c>
      <c r="E85" s="80">
        <f t="shared" si="3"/>
        <v>7.0168407594410512E-13</v>
      </c>
      <c r="F85" s="96"/>
      <c r="G85" s="78">
        <f>IF(C85&gt;'0 - Informações do Contrato'!$D$31,0,'1 - Informações Básicas'!$D$7)</f>
        <v>0</v>
      </c>
      <c r="H85" s="80">
        <f t="shared" si="4"/>
        <v>0</v>
      </c>
      <c r="I85" s="96"/>
      <c r="J85" s="78">
        <f>IF((D85&lt;0.000001),0,'0 - Informações do Contrato'!$D$28)</f>
        <v>0</v>
      </c>
      <c r="K85" s="76">
        <f t="shared" si="5"/>
        <v>0</v>
      </c>
      <c r="L85" s="19"/>
    </row>
    <row r="86" spans="2:12" x14ac:dyDescent="0.25">
      <c r="B86" s="19"/>
      <c r="C86" s="89">
        <v>76</v>
      </c>
      <c r="D86" s="80">
        <f>'2 - Dados Financeiros'!D80</f>
        <v>7.0454282372651633E-13</v>
      </c>
      <c r="E86" s="80">
        <f t="shared" si="3"/>
        <v>7.0454282372651633E-13</v>
      </c>
      <c r="F86" s="96"/>
      <c r="G86" s="78">
        <f>IF(C86&gt;'0 - Informações do Contrato'!$D$31,0,'1 - Informações Básicas'!$D$7)</f>
        <v>0</v>
      </c>
      <c r="H86" s="80">
        <f t="shared" si="4"/>
        <v>0</v>
      </c>
      <c r="I86" s="96"/>
      <c r="J86" s="78">
        <f>IF((D86&lt;0.000001),0,'0 - Informações do Contrato'!$D$28)</f>
        <v>0</v>
      </c>
      <c r="K86" s="76">
        <f t="shared" si="5"/>
        <v>0</v>
      </c>
      <c r="L86" s="19"/>
    </row>
    <row r="87" spans="2:12" x14ac:dyDescent="0.25">
      <c r="B87" s="19"/>
      <c r="C87" s="89">
        <v>77</v>
      </c>
      <c r="D87" s="80">
        <f>'2 - Dados Financeiros'!D81</f>
        <v>7.0741321840125931E-13</v>
      </c>
      <c r="E87" s="80">
        <f t="shared" si="3"/>
        <v>7.0741321840125931E-13</v>
      </c>
      <c r="F87" s="96"/>
      <c r="G87" s="78">
        <f>IF(C87&gt;'0 - Informações do Contrato'!$D$31,0,'1 - Informações Básicas'!$D$7)</f>
        <v>0</v>
      </c>
      <c r="H87" s="80">
        <f t="shared" si="4"/>
        <v>0</v>
      </c>
      <c r="I87" s="96"/>
      <c r="J87" s="78">
        <f>IF((D87&lt;0.000001),0,'0 - Informações do Contrato'!$D$28)</f>
        <v>0</v>
      </c>
      <c r="K87" s="76">
        <f t="shared" si="5"/>
        <v>0</v>
      </c>
      <c r="L87" s="19"/>
    </row>
    <row r="88" spans="2:12" x14ac:dyDescent="0.25">
      <c r="B88" s="19"/>
      <c r="C88" s="89">
        <v>78</v>
      </c>
      <c r="D88" s="80">
        <f>'2 - Dados Financeiros'!D82</f>
        <v>7.1029530741921508E-13</v>
      </c>
      <c r="E88" s="80">
        <f t="shared" si="3"/>
        <v>7.1029530741921508E-13</v>
      </c>
      <c r="F88" s="96"/>
      <c r="G88" s="78">
        <f>IF(C88&gt;'0 - Informações do Contrato'!$D$31,0,'1 - Informações Básicas'!$D$7)</f>
        <v>0</v>
      </c>
      <c r="H88" s="80">
        <f t="shared" si="4"/>
        <v>0</v>
      </c>
      <c r="I88" s="96"/>
      <c r="J88" s="78">
        <f>IF((D88&lt;0.000001),0,'0 - Informações do Contrato'!$D$28)</f>
        <v>0</v>
      </c>
      <c r="K88" s="76">
        <f t="shared" si="5"/>
        <v>0</v>
      </c>
      <c r="L88" s="19"/>
    </row>
    <row r="89" spans="2:12" x14ac:dyDescent="0.25">
      <c r="B89" s="19"/>
      <c r="C89" s="89">
        <v>79</v>
      </c>
      <c r="D89" s="80">
        <f>'2 - Dados Financeiros'!D83</f>
        <v>7.1318913842458549E-13</v>
      </c>
      <c r="E89" s="80">
        <f t="shared" si="3"/>
        <v>7.1318913842458549E-13</v>
      </c>
      <c r="F89" s="96"/>
      <c r="G89" s="78">
        <f>IF(C89&gt;'0 - Informações do Contrato'!$D$31,0,'1 - Informações Básicas'!$D$7)</f>
        <v>0</v>
      </c>
      <c r="H89" s="80">
        <f t="shared" si="4"/>
        <v>0</v>
      </c>
      <c r="I89" s="96"/>
      <c r="J89" s="78">
        <f>IF((D89&lt;0.000001),0,'0 - Informações do Contrato'!$D$28)</f>
        <v>0</v>
      </c>
      <c r="K89" s="76">
        <f t="shared" si="5"/>
        <v>0</v>
      </c>
      <c r="L89" s="19"/>
    </row>
    <row r="90" spans="2:12" x14ac:dyDescent="0.25">
      <c r="B90" s="19"/>
      <c r="C90" s="89">
        <v>80</v>
      </c>
      <c r="D90" s="80">
        <f>'2 - Dados Financeiros'!D84</f>
        <v>7.1609475925568076E-13</v>
      </c>
      <c r="E90" s="80">
        <f t="shared" si="3"/>
        <v>7.1609475925568076E-13</v>
      </c>
      <c r="F90" s="96"/>
      <c r="G90" s="78">
        <f>IF(C90&gt;'0 - Informações do Contrato'!$D$31,0,'1 - Informações Básicas'!$D$7)</f>
        <v>0</v>
      </c>
      <c r="H90" s="80">
        <f t="shared" si="4"/>
        <v>0</v>
      </c>
      <c r="I90" s="96"/>
      <c r="J90" s="78">
        <f>IF((D90&lt;0.000001),0,'0 - Informações do Contrato'!$D$28)</f>
        <v>0</v>
      </c>
      <c r="K90" s="76">
        <f t="shared" si="5"/>
        <v>0</v>
      </c>
      <c r="L90" s="19"/>
    </row>
    <row r="91" spans="2:12" x14ac:dyDescent="0.25">
      <c r="B91" s="19"/>
      <c r="C91" s="89">
        <v>81</v>
      </c>
      <c r="D91" s="80">
        <f>'2 - Dados Financeiros'!D85</f>
        <v>7.1901221794571029E-13</v>
      </c>
      <c r="E91" s="80">
        <f t="shared" si="3"/>
        <v>7.1901221794571029E-13</v>
      </c>
      <c r="F91" s="96"/>
      <c r="G91" s="78">
        <f>IF(C91&gt;'0 - Informações do Contrato'!$D$31,0,'1 - Informações Básicas'!$D$7)</f>
        <v>0</v>
      </c>
      <c r="H91" s="80">
        <f t="shared" si="4"/>
        <v>0</v>
      </c>
      <c r="I91" s="96"/>
      <c r="J91" s="78">
        <f>IF((D91&lt;0.000001),0,'0 - Informações do Contrato'!$D$28)</f>
        <v>0</v>
      </c>
      <c r="K91" s="76">
        <f t="shared" si="5"/>
        <v>0</v>
      </c>
      <c r="L91" s="19"/>
    </row>
    <row r="92" spans="2:12" x14ac:dyDescent="0.25">
      <c r="B92" s="19"/>
      <c r="C92" s="89">
        <v>82</v>
      </c>
      <c r="D92" s="80">
        <f>'2 - Dados Financeiros'!D86</f>
        <v>7.219415627235766E-13</v>
      </c>
      <c r="E92" s="80">
        <f t="shared" si="3"/>
        <v>7.219415627235766E-13</v>
      </c>
      <c r="F92" s="96"/>
      <c r="G92" s="78">
        <f>IF(C92&gt;'0 - Informações do Contrato'!$D$31,0,'1 - Informações Básicas'!$D$7)</f>
        <v>0</v>
      </c>
      <c r="H92" s="80">
        <f t="shared" si="4"/>
        <v>0</v>
      </c>
      <c r="I92" s="96"/>
      <c r="J92" s="78">
        <f>IF((D92&lt;0.000001),0,'0 - Informações do Contrato'!$D$28)</f>
        <v>0</v>
      </c>
      <c r="K92" s="76">
        <f t="shared" si="5"/>
        <v>0</v>
      </c>
      <c r="L92" s="19"/>
    </row>
    <row r="93" spans="2:12" x14ac:dyDescent="0.25">
      <c r="B93" s="19"/>
      <c r="C93" s="89">
        <v>83</v>
      </c>
      <c r="D93" s="80">
        <f>'2 - Dados Financeiros'!D87</f>
        <v>7.2488284201467298E-13</v>
      </c>
      <c r="E93" s="80">
        <f t="shared" si="3"/>
        <v>7.2488284201467298E-13</v>
      </c>
      <c r="F93" s="96"/>
      <c r="G93" s="78">
        <f>IF(C93&gt;'0 - Informações do Contrato'!$D$31,0,'1 - Informações Básicas'!$D$7)</f>
        <v>0</v>
      </c>
      <c r="H93" s="80">
        <f t="shared" si="4"/>
        <v>0</v>
      </c>
      <c r="I93" s="96"/>
      <c r="J93" s="78">
        <f>IF((D93&lt;0.000001),0,'0 - Informações do Contrato'!$D$28)</f>
        <v>0</v>
      </c>
      <c r="K93" s="76">
        <f t="shared" si="5"/>
        <v>0</v>
      </c>
      <c r="L93" s="19"/>
    </row>
    <row r="94" spans="2:12" x14ac:dyDescent="0.25">
      <c r="B94" s="19"/>
      <c r="C94" s="89">
        <v>84</v>
      </c>
      <c r="D94" s="80">
        <f>'2 - Dados Financeiros'!D88</f>
        <v>7.2783610444168355E-13</v>
      </c>
      <c r="E94" s="80">
        <f t="shared" si="3"/>
        <v>7.2783610444168355E-13</v>
      </c>
      <c r="F94" s="96"/>
      <c r="G94" s="78">
        <f>IF(C94&gt;'0 - Informações do Contrato'!$D$31,0,'1 - Informações Básicas'!$D$7)</f>
        <v>0</v>
      </c>
      <c r="H94" s="80">
        <f t="shared" si="4"/>
        <v>0</v>
      </c>
      <c r="I94" s="96"/>
      <c r="J94" s="78">
        <f>IF((D94&lt;0.000001),0,'0 - Informações do Contrato'!$D$28)</f>
        <v>0</v>
      </c>
      <c r="K94" s="76">
        <f t="shared" si="5"/>
        <v>0</v>
      </c>
      <c r="L94" s="19"/>
    </row>
    <row r="95" spans="2:12" x14ac:dyDescent="0.25">
      <c r="B95" s="19"/>
      <c r="C95" s="104">
        <v>85</v>
      </c>
      <c r="D95" s="105">
        <f>'2 - Dados Financeiros'!D89</f>
        <v>7.3080139882538735E-13</v>
      </c>
      <c r="E95" s="105">
        <f t="shared" si="3"/>
        <v>7.3080139882538735E-13</v>
      </c>
      <c r="F95" s="96"/>
      <c r="G95" s="106">
        <f>IF(C95&gt;'0 - Informações do Contrato'!$D$31,0,'1 - Informações Básicas'!$D$7)</f>
        <v>0</v>
      </c>
      <c r="H95" s="105">
        <f t="shared" si="4"/>
        <v>0</v>
      </c>
      <c r="I95" s="96"/>
      <c r="J95" s="106">
        <f>IF((D95&lt;0.000001),0,'0 - Informações do Contrato'!$D$28)</f>
        <v>0</v>
      </c>
      <c r="K95" s="100">
        <f t="shared" si="5"/>
        <v>0</v>
      </c>
      <c r="L95" s="19"/>
    </row>
    <row r="96" spans="2:12" x14ac:dyDescent="0.25">
      <c r="B96" s="19"/>
      <c r="C96" s="104">
        <v>86</v>
      </c>
      <c r="D96" s="105">
        <f>'2 - Dados Financeiros'!D90</f>
        <v>7.3377877418546532E-13</v>
      </c>
      <c r="E96" s="105">
        <f t="shared" si="3"/>
        <v>7.3377877418546532E-13</v>
      </c>
      <c r="F96" s="96"/>
      <c r="G96" s="106">
        <f>IF(C96&gt;'0 - Informações do Contrato'!$D$31,0,'1 - Informações Básicas'!$D$7)</f>
        <v>0</v>
      </c>
      <c r="H96" s="105">
        <f t="shared" si="4"/>
        <v>0</v>
      </c>
      <c r="I96" s="96"/>
      <c r="J96" s="106">
        <f>IF((D96&lt;0.000001),0,'0 - Informações do Contrato'!$D$28)</f>
        <v>0</v>
      </c>
      <c r="K96" s="100">
        <f t="shared" si="5"/>
        <v>0</v>
      </c>
      <c r="L96" s="19"/>
    </row>
    <row r="97" spans="2:12" x14ac:dyDescent="0.25">
      <c r="B97" s="19"/>
      <c r="C97" s="104">
        <v>87</v>
      </c>
      <c r="D97" s="105">
        <f>'2 - Dados Financeiros'!D91</f>
        <v>7.3676827974131063E-13</v>
      </c>
      <c r="E97" s="105">
        <f t="shared" si="3"/>
        <v>7.3676827974131063E-13</v>
      </c>
      <c r="F97" s="96"/>
      <c r="G97" s="106">
        <f>IF(C97&gt;'0 - Informações do Contrato'!$D$31,0,'1 - Informações Básicas'!$D$7)</f>
        <v>0</v>
      </c>
      <c r="H97" s="105">
        <f t="shared" si="4"/>
        <v>0</v>
      </c>
      <c r="I97" s="96"/>
      <c r="J97" s="106">
        <f>IF((D97&lt;0.000001),0,'0 - Informações do Contrato'!$D$28)</f>
        <v>0</v>
      </c>
      <c r="K97" s="100">
        <f t="shared" si="5"/>
        <v>0</v>
      </c>
      <c r="L97" s="19"/>
    </row>
    <row r="98" spans="2:12" x14ac:dyDescent="0.25">
      <c r="B98" s="19"/>
      <c r="C98" s="104">
        <v>88</v>
      </c>
      <c r="D98" s="105">
        <f>'2 - Dados Financeiros'!D92</f>
        <v>7.3976996491284239E-13</v>
      </c>
      <c r="E98" s="105">
        <f t="shared" si="3"/>
        <v>7.3976996491284239E-13</v>
      </c>
      <c r="F98" s="96"/>
      <c r="G98" s="106">
        <f>IF(C98&gt;'0 - Informações do Contrato'!$D$31,0,'1 - Informações Básicas'!$D$7)</f>
        <v>0</v>
      </c>
      <c r="H98" s="105">
        <f t="shared" si="4"/>
        <v>0</v>
      </c>
      <c r="I98" s="96"/>
      <c r="J98" s="106">
        <f>IF((D98&lt;0.000001),0,'0 - Informações do Contrato'!$D$28)</f>
        <v>0</v>
      </c>
      <c r="K98" s="100">
        <f t="shared" si="5"/>
        <v>0</v>
      </c>
      <c r="L98" s="19"/>
    </row>
    <row r="99" spans="2:12" x14ac:dyDescent="0.25">
      <c r="B99" s="19"/>
      <c r="C99" s="104">
        <v>89</v>
      </c>
      <c r="D99" s="105">
        <f>'2 - Dados Financeiros'!D93</f>
        <v>7.4278387932132249E-13</v>
      </c>
      <c r="E99" s="105">
        <f t="shared" si="3"/>
        <v>7.4278387932132249E-13</v>
      </c>
      <c r="F99" s="96"/>
      <c r="G99" s="106">
        <f>IF(C99&gt;'0 - Informações do Contrato'!$D$31,0,'1 - Informações Básicas'!$D$7)</f>
        <v>0</v>
      </c>
      <c r="H99" s="105">
        <f t="shared" si="4"/>
        <v>0</v>
      </c>
      <c r="I99" s="96"/>
      <c r="J99" s="106">
        <f>IF((D99&lt;0.000001),0,'0 - Informações do Contrato'!$D$28)</f>
        <v>0</v>
      </c>
      <c r="K99" s="100">
        <f t="shared" si="5"/>
        <v>0</v>
      </c>
      <c r="L99" s="19"/>
    </row>
    <row r="100" spans="2:12" x14ac:dyDescent="0.25">
      <c r="B100" s="19"/>
      <c r="C100" s="104">
        <v>90</v>
      </c>
      <c r="D100" s="105">
        <f>'2 - Dados Financeiros'!D94</f>
        <v>7.4581007279017606E-13</v>
      </c>
      <c r="E100" s="105">
        <f t="shared" si="3"/>
        <v>7.4581007279017606E-13</v>
      </c>
      <c r="F100" s="96"/>
      <c r="G100" s="106">
        <f>IF(C100&gt;'0 - Informações do Contrato'!$D$31,0,'1 - Informações Básicas'!$D$7)</f>
        <v>0</v>
      </c>
      <c r="H100" s="105">
        <f t="shared" si="4"/>
        <v>0</v>
      </c>
      <c r="I100" s="96"/>
      <c r="J100" s="106">
        <f>IF((D100&lt;0.000001),0,'0 - Informações do Contrato'!$D$28)</f>
        <v>0</v>
      </c>
      <c r="K100" s="100">
        <f t="shared" si="5"/>
        <v>0</v>
      </c>
      <c r="L100" s="19"/>
    </row>
    <row r="101" spans="2:12" x14ac:dyDescent="0.25">
      <c r="B101" s="19"/>
      <c r="C101" s="104">
        <v>91</v>
      </c>
      <c r="D101" s="105">
        <f>'2 - Dados Financeiros'!D95</f>
        <v>7.4884859534581505E-13</v>
      </c>
      <c r="E101" s="105">
        <f t="shared" si="3"/>
        <v>7.4884859534581505E-13</v>
      </c>
      <c r="F101" s="96"/>
      <c r="G101" s="106">
        <f>IF(C101&gt;'0 - Informações do Contrato'!$D$31,0,'1 - Informações Básicas'!$D$7)</f>
        <v>0</v>
      </c>
      <c r="H101" s="105">
        <f t="shared" si="4"/>
        <v>0</v>
      </c>
      <c r="I101" s="96"/>
      <c r="J101" s="106">
        <f>IF((D101&lt;0.000001),0,'0 - Informações do Contrato'!$D$28)</f>
        <v>0</v>
      </c>
      <c r="K101" s="100">
        <f t="shared" si="5"/>
        <v>0</v>
      </c>
      <c r="L101" s="19"/>
    </row>
    <row r="102" spans="2:12" x14ac:dyDescent="0.25">
      <c r="B102" s="19"/>
      <c r="C102" s="104">
        <v>92</v>
      </c>
      <c r="D102" s="105">
        <f>'2 - Dados Financeiros'!D96</f>
        <v>7.5189949721846511E-13</v>
      </c>
      <c r="E102" s="105">
        <f t="shared" si="3"/>
        <v>7.5189949721846511E-13</v>
      </c>
      <c r="F102" s="96"/>
      <c r="G102" s="106">
        <f>IF(C102&gt;'0 - Informações do Contrato'!$D$31,0,'1 - Informações Básicas'!$D$7)</f>
        <v>0</v>
      </c>
      <c r="H102" s="105">
        <f t="shared" si="4"/>
        <v>0</v>
      </c>
      <c r="I102" s="96"/>
      <c r="J102" s="106">
        <f>IF((D102&lt;0.000001),0,'0 - Informações do Contrato'!$D$28)</f>
        <v>0</v>
      </c>
      <c r="K102" s="100">
        <f t="shared" si="5"/>
        <v>0</v>
      </c>
      <c r="L102" s="19"/>
    </row>
    <row r="103" spans="2:12" x14ac:dyDescent="0.25">
      <c r="B103" s="19"/>
      <c r="C103" s="104">
        <v>93</v>
      </c>
      <c r="D103" s="105">
        <f>'2 - Dados Financeiros'!D97</f>
        <v>7.5496282884299607E-13</v>
      </c>
      <c r="E103" s="105">
        <f t="shared" si="3"/>
        <v>7.5496282884299607E-13</v>
      </c>
      <c r="F103" s="96"/>
      <c r="G103" s="106">
        <f>IF(C103&gt;'0 - Informações do Contrato'!$D$31,0,'1 - Informações Básicas'!$D$7)</f>
        <v>0</v>
      </c>
      <c r="H103" s="105">
        <f t="shared" si="4"/>
        <v>0</v>
      </c>
      <c r="I103" s="96"/>
      <c r="J103" s="106">
        <f>IF((D103&lt;0.000001),0,'0 - Informações do Contrato'!$D$28)</f>
        <v>0</v>
      </c>
      <c r="K103" s="100">
        <f t="shared" si="5"/>
        <v>0</v>
      </c>
      <c r="L103" s="19"/>
    </row>
    <row r="104" spans="2:12" x14ac:dyDescent="0.25">
      <c r="B104" s="19"/>
      <c r="C104" s="104">
        <v>94</v>
      </c>
      <c r="D104" s="105">
        <f>'2 - Dados Financeiros'!D98</f>
        <v>7.5803864085975581E-13</v>
      </c>
      <c r="E104" s="105">
        <f t="shared" si="3"/>
        <v>7.5803864085975581E-13</v>
      </c>
      <c r="F104" s="96"/>
      <c r="G104" s="106">
        <f>IF(C104&gt;'0 - Informações do Contrato'!$D$31,0,'1 - Informações Básicas'!$D$7)</f>
        <v>0</v>
      </c>
      <c r="H104" s="105">
        <f t="shared" si="4"/>
        <v>0</v>
      </c>
      <c r="I104" s="96"/>
      <c r="J104" s="106">
        <f>IF((D104&lt;0.000001),0,'0 - Informações do Contrato'!$D$28)</f>
        <v>0</v>
      </c>
      <c r="K104" s="100">
        <f t="shared" si="5"/>
        <v>0</v>
      </c>
      <c r="L104" s="19"/>
    </row>
    <row r="105" spans="2:12" x14ac:dyDescent="0.25">
      <c r="B105" s="19"/>
      <c r="C105" s="104">
        <v>95</v>
      </c>
      <c r="D105" s="105">
        <f>'2 - Dados Financeiros'!D99</f>
        <v>7.6112698411540694E-13</v>
      </c>
      <c r="E105" s="105">
        <f t="shared" si="3"/>
        <v>7.6112698411540694E-13</v>
      </c>
      <c r="F105" s="96"/>
      <c r="G105" s="106">
        <f>IF(C105&gt;'0 - Informações do Contrato'!$D$31,0,'1 - Informações Básicas'!$D$7)</f>
        <v>0</v>
      </c>
      <c r="H105" s="105">
        <f t="shared" si="4"/>
        <v>0</v>
      </c>
      <c r="I105" s="96"/>
      <c r="J105" s="106">
        <f>IF((D105&lt;0.000001),0,'0 - Informações do Contrato'!$D$28)</f>
        <v>0</v>
      </c>
      <c r="K105" s="100">
        <f t="shared" si="5"/>
        <v>0</v>
      </c>
      <c r="L105" s="19"/>
    </row>
    <row r="106" spans="2:12" x14ac:dyDescent="0.25">
      <c r="B106" s="19"/>
      <c r="C106" s="104">
        <v>96</v>
      </c>
      <c r="D106" s="105">
        <f>'2 - Dados Financeiros'!D100</f>
        <v>7.642279096637681E-13</v>
      </c>
      <c r="E106" s="105">
        <f t="shared" si="3"/>
        <v>7.642279096637681E-13</v>
      </c>
      <c r="F106" s="96"/>
      <c r="G106" s="106">
        <f>IF(C106&gt;'0 - Informações do Contrato'!$D$31,0,'1 - Informações Básicas'!$D$7)</f>
        <v>0</v>
      </c>
      <c r="H106" s="105">
        <f t="shared" si="4"/>
        <v>0</v>
      </c>
      <c r="I106" s="96"/>
      <c r="J106" s="106">
        <f>IF((D106&lt;0.000001),0,'0 - Informações do Contrato'!$D$28)</f>
        <v>0</v>
      </c>
      <c r="K106" s="100">
        <f t="shared" si="5"/>
        <v>0</v>
      </c>
      <c r="L106" s="19"/>
    </row>
    <row r="107" spans="2:12" x14ac:dyDescent="0.25">
      <c r="B107" s="19"/>
      <c r="C107" s="89">
        <v>97</v>
      </c>
      <c r="D107" s="80">
        <f>'2 - Dados Financeiros'!D101</f>
        <v>7.6734146876665719E-13</v>
      </c>
      <c r="E107" s="80">
        <f t="shared" si="3"/>
        <v>7.6734146876665719E-13</v>
      </c>
      <c r="F107" s="96"/>
      <c r="G107" s="78">
        <f>IF(C107&gt;'0 - Informações do Contrato'!$D$31,0,'1 - Informações Básicas'!$D$7)</f>
        <v>0</v>
      </c>
      <c r="H107" s="80">
        <f t="shared" si="4"/>
        <v>0</v>
      </c>
      <c r="I107" s="96"/>
      <c r="J107" s="78">
        <f>IF((D107&lt;0.000001),0,'0 - Informações do Contrato'!$D$28)</f>
        <v>0</v>
      </c>
      <c r="K107" s="76">
        <f t="shared" si="5"/>
        <v>0</v>
      </c>
      <c r="L107" s="19"/>
    </row>
    <row r="108" spans="2:12" x14ac:dyDescent="0.25">
      <c r="B108" s="19"/>
      <c r="C108" s="89">
        <v>98</v>
      </c>
      <c r="D108" s="80">
        <f>'2 - Dados Financeiros'!D102</f>
        <v>7.7046771289473907E-13</v>
      </c>
      <c r="E108" s="80">
        <f t="shared" si="3"/>
        <v>7.7046771289473907E-13</v>
      </c>
      <c r="F108" s="96"/>
      <c r="G108" s="78">
        <f>IF(C108&gt;'0 - Informações do Contrato'!$D$31,0,'1 - Informações Básicas'!$D$7)</f>
        <v>0</v>
      </c>
      <c r="H108" s="80">
        <f t="shared" si="4"/>
        <v>0</v>
      </c>
      <c r="I108" s="96"/>
      <c r="J108" s="78">
        <f>IF((D108&lt;0.000001),0,'0 - Informações do Contrato'!$D$28)</f>
        <v>0</v>
      </c>
      <c r="K108" s="76">
        <f t="shared" si="5"/>
        <v>0</v>
      </c>
      <c r="L108" s="19"/>
    </row>
    <row r="109" spans="2:12" x14ac:dyDescent="0.25">
      <c r="B109" s="19"/>
      <c r="C109" s="89">
        <v>99</v>
      </c>
      <c r="D109" s="80">
        <f>'2 - Dados Financeiros'!D103</f>
        <v>7.7360669372837666E-13</v>
      </c>
      <c r="E109" s="80">
        <f t="shared" si="3"/>
        <v>7.7360669372837666E-13</v>
      </c>
      <c r="F109" s="96"/>
      <c r="G109" s="78">
        <f>IF(C109&gt;'0 - Informações do Contrato'!$D$31,0,'1 - Informações Básicas'!$D$7)</f>
        <v>0</v>
      </c>
      <c r="H109" s="80">
        <f t="shared" si="4"/>
        <v>0</v>
      </c>
      <c r="I109" s="96"/>
      <c r="J109" s="78">
        <f>IF((D109&lt;0.000001),0,'0 - Informações do Contrato'!$D$28)</f>
        <v>0</v>
      </c>
      <c r="K109" s="76">
        <f t="shared" si="5"/>
        <v>0</v>
      </c>
      <c r="L109" s="19"/>
    </row>
    <row r="110" spans="2:12" x14ac:dyDescent="0.25">
      <c r="B110" s="19"/>
      <c r="C110" s="89">
        <v>100</v>
      </c>
      <c r="D110" s="80">
        <f>'2 - Dados Financeiros'!D104</f>
        <v>7.7675846315848498E-13</v>
      </c>
      <c r="E110" s="80">
        <f t="shared" si="3"/>
        <v>7.7675846315848498E-13</v>
      </c>
      <c r="F110" s="96"/>
      <c r="G110" s="78">
        <f>IF(C110&gt;'0 - Informações do Contrato'!$D$31,0,'1 - Informações Básicas'!$D$7)</f>
        <v>0</v>
      </c>
      <c r="H110" s="80">
        <f t="shared" si="4"/>
        <v>0</v>
      </c>
      <c r="I110" s="96"/>
      <c r="J110" s="78">
        <f>IF((D110&lt;0.000001),0,'0 - Informações do Contrato'!$D$28)</f>
        <v>0</v>
      </c>
      <c r="K110" s="76">
        <f t="shared" si="5"/>
        <v>0</v>
      </c>
      <c r="L110" s="19"/>
    </row>
    <row r="111" spans="2:12" x14ac:dyDescent="0.25">
      <c r="B111" s="19"/>
      <c r="C111" s="89">
        <v>101</v>
      </c>
      <c r="D111" s="80">
        <f>'2 - Dados Financeiros'!D105</f>
        <v>7.7992307328738911E-13</v>
      </c>
      <c r="E111" s="80">
        <f t="shared" si="3"/>
        <v>7.7992307328738911E-13</v>
      </c>
      <c r="F111" s="96"/>
      <c r="G111" s="78">
        <f>IF(C111&gt;'0 - Informações do Contrato'!$D$31,0,'1 - Informações Básicas'!$D$7)</f>
        <v>0</v>
      </c>
      <c r="H111" s="80">
        <f t="shared" si="4"/>
        <v>0</v>
      </c>
      <c r="I111" s="96"/>
      <c r="J111" s="78">
        <f>IF((D111&lt;0.000001),0,'0 - Informações do Contrato'!$D$28)</f>
        <v>0</v>
      </c>
      <c r="K111" s="76">
        <f t="shared" si="5"/>
        <v>0</v>
      </c>
      <c r="L111" s="19"/>
    </row>
    <row r="112" spans="2:12" x14ac:dyDescent="0.25">
      <c r="B112" s="19"/>
      <c r="C112" s="89">
        <v>102</v>
      </c>
      <c r="D112" s="80">
        <f>'2 - Dados Financeiros'!D106</f>
        <v>7.8310057642968535E-13</v>
      </c>
      <c r="E112" s="80">
        <f t="shared" si="3"/>
        <v>7.8310057642968535E-13</v>
      </c>
      <c r="F112" s="96"/>
      <c r="G112" s="78">
        <f>IF(C112&gt;'0 - Informações do Contrato'!$D$31,0,'1 - Informações Básicas'!$D$7)</f>
        <v>0</v>
      </c>
      <c r="H112" s="80">
        <f t="shared" si="4"/>
        <v>0</v>
      </c>
      <c r="I112" s="96"/>
      <c r="J112" s="78">
        <f>IF((D112&lt;0.000001),0,'0 - Informações do Contrato'!$D$28)</f>
        <v>0</v>
      </c>
      <c r="K112" s="76">
        <f t="shared" si="5"/>
        <v>0</v>
      </c>
      <c r="L112" s="19"/>
    </row>
    <row r="113" spans="2:12" x14ac:dyDescent="0.25">
      <c r="B113" s="19"/>
      <c r="C113" s="89">
        <v>103</v>
      </c>
      <c r="D113" s="80">
        <f>'2 - Dados Financeiros'!D107</f>
        <v>7.8629102511310631E-13</v>
      </c>
      <c r="E113" s="80">
        <f t="shared" si="3"/>
        <v>7.8629102511310631E-13</v>
      </c>
      <c r="F113" s="96"/>
      <c r="G113" s="78">
        <f>IF(C113&gt;'0 - Informações do Contrato'!$D$31,0,'1 - Informações Básicas'!$D$7)</f>
        <v>0</v>
      </c>
      <c r="H113" s="80">
        <f t="shared" si="4"/>
        <v>0</v>
      </c>
      <c r="I113" s="96"/>
      <c r="J113" s="78">
        <f>IF((D113&lt;0.000001),0,'0 - Informações do Contrato'!$D$28)</f>
        <v>0</v>
      </c>
      <c r="K113" s="76">
        <f t="shared" si="5"/>
        <v>0</v>
      </c>
      <c r="L113" s="19"/>
    </row>
    <row r="114" spans="2:12" x14ac:dyDescent="0.25">
      <c r="B114" s="19"/>
      <c r="C114" s="89">
        <v>104</v>
      </c>
      <c r="D114" s="80">
        <f>'2 - Dados Financeiros'!D108</f>
        <v>7.894944720793889E-13</v>
      </c>
      <c r="E114" s="80">
        <f t="shared" si="3"/>
        <v>7.894944720793889E-13</v>
      </c>
      <c r="F114" s="96"/>
      <c r="G114" s="78">
        <f>IF(C114&gt;'0 - Informações do Contrato'!$D$31,0,'1 - Informações Básicas'!$D$7)</f>
        <v>0</v>
      </c>
      <c r="H114" s="80">
        <f t="shared" si="4"/>
        <v>0</v>
      </c>
      <c r="I114" s="96"/>
      <c r="J114" s="78">
        <f>IF((D114&lt;0.000001),0,'0 - Informações do Contrato'!$D$28)</f>
        <v>0</v>
      </c>
      <c r="K114" s="76">
        <f t="shared" si="5"/>
        <v>0</v>
      </c>
      <c r="L114" s="19"/>
    </row>
    <row r="115" spans="2:12" x14ac:dyDescent="0.25">
      <c r="B115" s="19"/>
      <c r="C115" s="89">
        <v>105</v>
      </c>
      <c r="D115" s="80">
        <f>'2 - Dados Financeiros'!D109</f>
        <v>7.9271097028514636E-13</v>
      </c>
      <c r="E115" s="80">
        <f t="shared" si="3"/>
        <v>7.9271097028514636E-13</v>
      </c>
      <c r="F115" s="96"/>
      <c r="G115" s="78">
        <f>IF(C115&gt;'0 - Informações do Contrato'!$D$31,0,'1 - Informações Básicas'!$D$7)</f>
        <v>0</v>
      </c>
      <c r="H115" s="80">
        <f t="shared" si="4"/>
        <v>0</v>
      </c>
      <c r="I115" s="96"/>
      <c r="J115" s="78">
        <f>IF((D115&lt;0.000001),0,'0 - Informações do Contrato'!$D$28)</f>
        <v>0</v>
      </c>
      <c r="K115" s="76">
        <f t="shared" si="5"/>
        <v>0</v>
      </c>
      <c r="L115" s="19"/>
    </row>
    <row r="116" spans="2:12" x14ac:dyDescent="0.25">
      <c r="B116" s="19"/>
      <c r="C116" s="89">
        <v>106</v>
      </c>
      <c r="D116" s="80">
        <f>'2 - Dados Financeiros'!D110</f>
        <v>7.9594057290274401E-13</v>
      </c>
      <c r="E116" s="80">
        <f t="shared" si="3"/>
        <v>7.9594057290274401E-13</v>
      </c>
      <c r="F116" s="96"/>
      <c r="G116" s="78">
        <f>IF(C116&gt;'0 - Informações do Contrato'!$D$31,0,'1 - Informações Básicas'!$D$7)</f>
        <v>0</v>
      </c>
      <c r="H116" s="80">
        <f t="shared" si="4"/>
        <v>0</v>
      </c>
      <c r="I116" s="96"/>
      <c r="J116" s="78">
        <f>IF((D116&lt;0.000001),0,'0 - Informações do Contrato'!$D$28)</f>
        <v>0</v>
      </c>
      <c r="K116" s="76">
        <f t="shared" si="5"/>
        <v>0</v>
      </c>
      <c r="L116" s="19"/>
    </row>
    <row r="117" spans="2:12" x14ac:dyDescent="0.25">
      <c r="B117" s="19"/>
      <c r="C117" s="89">
        <v>107</v>
      </c>
      <c r="D117" s="80">
        <f>'2 - Dados Financeiros'!D111</f>
        <v>7.991833333211778E-13</v>
      </c>
      <c r="E117" s="80">
        <f t="shared" si="3"/>
        <v>7.991833333211778E-13</v>
      </c>
      <c r="F117" s="96"/>
      <c r="G117" s="78">
        <f>IF(C117&gt;'0 - Informações do Contrato'!$D$31,0,'1 - Informações Básicas'!$D$7)</f>
        <v>0</v>
      </c>
      <c r="H117" s="80">
        <f t="shared" si="4"/>
        <v>0</v>
      </c>
      <c r="I117" s="96"/>
      <c r="J117" s="78">
        <f>IF((D117&lt;0.000001),0,'0 - Informações do Contrato'!$D$28)</f>
        <v>0</v>
      </c>
      <c r="K117" s="76">
        <f t="shared" si="5"/>
        <v>0</v>
      </c>
      <c r="L117" s="19"/>
    </row>
    <row r="118" spans="2:12" x14ac:dyDescent="0.25">
      <c r="B118" s="19"/>
      <c r="C118" s="89">
        <v>108</v>
      </c>
      <c r="D118" s="80">
        <f>'2 - Dados Financeiros'!D112</f>
        <v>8.0243930514695694E-13</v>
      </c>
      <c r="E118" s="80">
        <f t="shared" si="3"/>
        <v>8.0243930514695694E-13</v>
      </c>
      <c r="F118" s="96"/>
      <c r="G118" s="78">
        <f>IF(C118&gt;'0 - Informações do Contrato'!$D$31,0,'1 - Informações Básicas'!$D$7)</f>
        <v>0</v>
      </c>
      <c r="H118" s="80">
        <f t="shared" si="4"/>
        <v>0</v>
      </c>
      <c r="I118" s="96"/>
      <c r="J118" s="78">
        <f>IF((D118&lt;0.000001),0,'0 - Informações do Contrato'!$D$28)</f>
        <v>0</v>
      </c>
      <c r="K118" s="76">
        <f t="shared" si="5"/>
        <v>0</v>
      </c>
      <c r="L118" s="19"/>
    </row>
    <row r="119" spans="2:12" x14ac:dyDescent="0.25">
      <c r="B119" s="19"/>
      <c r="C119" s="104">
        <v>109</v>
      </c>
      <c r="D119" s="105">
        <f>'2 - Dados Financeiros'!D113</f>
        <v>8.0570854220499047E-13</v>
      </c>
      <c r="E119" s="105">
        <f t="shared" si="3"/>
        <v>8.0570854220499047E-13</v>
      </c>
      <c r="F119" s="96"/>
      <c r="G119" s="106">
        <f>IF(C119&gt;'0 - Informações do Contrato'!$D$31,0,'1 - Informações Básicas'!$D$7)</f>
        <v>0</v>
      </c>
      <c r="H119" s="105">
        <f t="shared" si="4"/>
        <v>0</v>
      </c>
      <c r="I119" s="96"/>
      <c r="J119" s="106">
        <f>IF((D119&lt;0.000001),0,'0 - Informações do Contrato'!$D$28)</f>
        <v>0</v>
      </c>
      <c r="K119" s="100">
        <f t="shared" si="5"/>
        <v>0</v>
      </c>
      <c r="L119" s="19"/>
    </row>
    <row r="120" spans="2:12" x14ac:dyDescent="0.25">
      <c r="B120" s="19"/>
      <c r="C120" s="104">
        <v>110</v>
      </c>
      <c r="D120" s="105">
        <f>'2 - Dados Financeiros'!D114</f>
        <v>8.0899109853947651E-13</v>
      </c>
      <c r="E120" s="105">
        <f t="shared" si="3"/>
        <v>8.0899109853947651E-13</v>
      </c>
      <c r="F120" s="96"/>
      <c r="G120" s="106">
        <f>IF(C120&gt;'0 - Informações do Contrato'!$D$31,0,'1 - Informações Básicas'!$D$7)</f>
        <v>0</v>
      </c>
      <c r="H120" s="105">
        <f t="shared" si="4"/>
        <v>0</v>
      </c>
      <c r="I120" s="96"/>
      <c r="J120" s="106">
        <f>IF((D120&lt;0.000001),0,'0 - Informações do Contrato'!$D$28)</f>
        <v>0</v>
      </c>
      <c r="K120" s="100">
        <f t="shared" si="5"/>
        <v>0</v>
      </c>
      <c r="L120" s="19"/>
    </row>
    <row r="121" spans="2:12" x14ac:dyDescent="0.25">
      <c r="B121" s="19"/>
      <c r="C121" s="104">
        <v>111</v>
      </c>
      <c r="D121" s="105">
        <f>'2 - Dados Financeiros'!D115</f>
        <v>8.1228702841479601E-13</v>
      </c>
      <c r="E121" s="105">
        <f t="shared" si="3"/>
        <v>8.1228702841479601E-13</v>
      </c>
      <c r="F121" s="96"/>
      <c r="G121" s="106">
        <f>IF(C121&gt;'0 - Informações do Contrato'!$D$31,0,'1 - Informações Básicas'!$D$7)</f>
        <v>0</v>
      </c>
      <c r="H121" s="105">
        <f t="shared" si="4"/>
        <v>0</v>
      </c>
      <c r="I121" s="96"/>
      <c r="J121" s="106">
        <f>IF((D121&lt;0.000001),0,'0 - Informações do Contrato'!$D$28)</f>
        <v>0</v>
      </c>
      <c r="K121" s="100">
        <f t="shared" si="5"/>
        <v>0</v>
      </c>
      <c r="L121" s="19"/>
    </row>
    <row r="122" spans="2:12" x14ac:dyDescent="0.25">
      <c r="B122" s="19"/>
      <c r="C122" s="104">
        <v>112</v>
      </c>
      <c r="D122" s="105">
        <f>'2 - Dados Financeiros'!D116</f>
        <v>8.1559638631640977E-13</v>
      </c>
      <c r="E122" s="105">
        <f t="shared" si="3"/>
        <v>8.1559638631640977E-13</v>
      </c>
      <c r="F122" s="96"/>
      <c r="G122" s="106">
        <f>IF(C122&gt;'0 - Informações do Contrato'!$D$31,0,'1 - Informações Básicas'!$D$7)</f>
        <v>0</v>
      </c>
      <c r="H122" s="105">
        <f t="shared" si="4"/>
        <v>0</v>
      </c>
      <c r="I122" s="96"/>
      <c r="J122" s="106">
        <f>IF((D122&lt;0.000001),0,'0 - Informações do Contrato'!$D$28)</f>
        <v>0</v>
      </c>
      <c r="K122" s="100">
        <f t="shared" si="5"/>
        <v>0</v>
      </c>
      <c r="L122" s="19"/>
    </row>
    <row r="123" spans="2:12" x14ac:dyDescent="0.25">
      <c r="B123" s="19"/>
      <c r="C123" s="104">
        <v>113</v>
      </c>
      <c r="D123" s="105">
        <f>'2 - Dados Financeiros'!D117</f>
        <v>8.1891922695175908E-13</v>
      </c>
      <c r="E123" s="105">
        <f t="shared" si="3"/>
        <v>8.1891922695175908E-13</v>
      </c>
      <c r="F123" s="96"/>
      <c r="G123" s="106">
        <f>IF(C123&gt;'0 - Informações do Contrato'!$D$31,0,'1 - Informações Básicas'!$D$7)</f>
        <v>0</v>
      </c>
      <c r="H123" s="105">
        <f t="shared" si="4"/>
        <v>0</v>
      </c>
      <c r="I123" s="96"/>
      <c r="J123" s="106">
        <f>IF((D123&lt;0.000001),0,'0 - Informações do Contrato'!$D$28)</f>
        <v>0</v>
      </c>
      <c r="K123" s="100">
        <f t="shared" si="5"/>
        <v>0</v>
      </c>
      <c r="L123" s="19"/>
    </row>
    <row r="124" spans="2:12" x14ac:dyDescent="0.25">
      <c r="B124" s="19"/>
      <c r="C124" s="104">
        <v>114</v>
      </c>
      <c r="D124" s="105">
        <f>'2 - Dados Financeiros'!D118</f>
        <v>8.2225560525117018E-13</v>
      </c>
      <c r="E124" s="105">
        <f t="shared" si="3"/>
        <v>8.2225560525117018E-13</v>
      </c>
      <c r="F124" s="96"/>
      <c r="G124" s="106">
        <f>IF(C124&gt;'0 - Informações do Contrato'!$D$31,0,'1 - Informações Básicas'!$D$7)</f>
        <v>0</v>
      </c>
      <c r="H124" s="105">
        <f t="shared" si="4"/>
        <v>0</v>
      </c>
      <c r="I124" s="96"/>
      <c r="J124" s="106">
        <f>IF((D124&lt;0.000001),0,'0 - Informações do Contrato'!$D$28)</f>
        <v>0</v>
      </c>
      <c r="K124" s="100">
        <f t="shared" si="5"/>
        <v>0</v>
      </c>
      <c r="L124" s="19"/>
    </row>
    <row r="125" spans="2:12" x14ac:dyDescent="0.25">
      <c r="B125" s="19"/>
      <c r="C125" s="104">
        <v>115</v>
      </c>
      <c r="D125" s="105">
        <f>'2 - Dados Financeiros'!D119</f>
        <v>8.256055763687622E-13</v>
      </c>
      <c r="E125" s="105">
        <f t="shared" si="3"/>
        <v>8.256055763687622E-13</v>
      </c>
      <c r="F125" s="96"/>
      <c r="G125" s="106">
        <f>IF(C125&gt;'0 - Informações do Contrato'!$D$31,0,'1 - Informações Básicas'!$D$7)</f>
        <v>0</v>
      </c>
      <c r="H125" s="105">
        <f t="shared" si="4"/>
        <v>0</v>
      </c>
      <c r="I125" s="96"/>
      <c r="J125" s="106">
        <f>IF((D125&lt;0.000001),0,'0 - Informações do Contrato'!$D$28)</f>
        <v>0</v>
      </c>
      <c r="K125" s="100">
        <f t="shared" si="5"/>
        <v>0</v>
      </c>
      <c r="L125" s="19"/>
    </row>
    <row r="126" spans="2:12" x14ac:dyDescent="0.25">
      <c r="B126" s="19"/>
      <c r="C126" s="104">
        <v>116</v>
      </c>
      <c r="D126" s="105">
        <f>'2 - Dados Financeiros'!D120</f>
        <v>8.2896919568335877E-13</v>
      </c>
      <c r="E126" s="105">
        <f t="shared" si="3"/>
        <v>8.2896919568335877E-13</v>
      </c>
      <c r="F126" s="96"/>
      <c r="G126" s="106">
        <f>IF(C126&gt;'0 - Informações do Contrato'!$D$31,0,'1 - Informações Básicas'!$D$7)</f>
        <v>0</v>
      </c>
      <c r="H126" s="105">
        <f t="shared" si="4"/>
        <v>0</v>
      </c>
      <c r="I126" s="96"/>
      <c r="J126" s="106">
        <f>IF((D126&lt;0.000001),0,'0 - Informações do Contrato'!$D$28)</f>
        <v>0</v>
      </c>
      <c r="K126" s="100">
        <f t="shared" si="5"/>
        <v>0</v>
      </c>
      <c r="L126" s="19"/>
    </row>
    <row r="127" spans="2:12" x14ac:dyDescent="0.25">
      <c r="B127" s="19"/>
      <c r="C127" s="104">
        <v>117</v>
      </c>
      <c r="D127" s="105">
        <f>'2 - Dados Financeiros'!D121</f>
        <v>8.3234651879940424E-13</v>
      </c>
      <c r="E127" s="105">
        <f t="shared" si="3"/>
        <v>8.3234651879940424E-13</v>
      </c>
      <c r="F127" s="96"/>
      <c r="G127" s="106">
        <f>IF(C127&gt;'0 - Informações do Contrato'!$D$31,0,'1 - Informações Básicas'!$D$7)</f>
        <v>0</v>
      </c>
      <c r="H127" s="105">
        <f t="shared" si="4"/>
        <v>0</v>
      </c>
      <c r="I127" s="96"/>
      <c r="J127" s="106">
        <f>IF((D127&lt;0.000001),0,'0 - Informações do Contrato'!$D$28)</f>
        <v>0</v>
      </c>
      <c r="K127" s="100">
        <f t="shared" si="5"/>
        <v>0</v>
      </c>
      <c r="L127" s="19"/>
    </row>
    <row r="128" spans="2:12" x14ac:dyDescent="0.25">
      <c r="B128" s="19"/>
      <c r="C128" s="104">
        <v>118</v>
      </c>
      <c r="D128" s="105">
        <f>'2 - Dados Financeiros'!D122</f>
        <v>8.3573760154788177E-13</v>
      </c>
      <c r="E128" s="105">
        <f t="shared" si="3"/>
        <v>8.3573760154788177E-13</v>
      </c>
      <c r="F128" s="96"/>
      <c r="G128" s="106">
        <f>IF(C128&gt;'0 - Informações do Contrato'!$D$31,0,'1 - Informações Básicas'!$D$7)</f>
        <v>0</v>
      </c>
      <c r="H128" s="105">
        <f t="shared" si="4"/>
        <v>0</v>
      </c>
      <c r="I128" s="96"/>
      <c r="J128" s="106">
        <f>IF((D128&lt;0.000001),0,'0 - Informações do Contrato'!$D$28)</f>
        <v>0</v>
      </c>
      <c r="K128" s="100">
        <f t="shared" si="5"/>
        <v>0</v>
      </c>
      <c r="L128" s="19"/>
    </row>
    <row r="129" spans="2:12" x14ac:dyDescent="0.25">
      <c r="B129" s="19"/>
      <c r="C129" s="104">
        <v>119</v>
      </c>
      <c r="D129" s="105">
        <f>'2 - Dados Financeiros'!D123</f>
        <v>8.3914249998723729E-13</v>
      </c>
      <c r="E129" s="105">
        <f t="shared" si="3"/>
        <v>8.3914249998723729E-13</v>
      </c>
      <c r="F129" s="96"/>
      <c r="G129" s="106">
        <f>IF(C129&gt;'0 - Informações do Contrato'!$D$31,0,'1 - Informações Básicas'!$D$7)</f>
        <v>0</v>
      </c>
      <c r="H129" s="105">
        <f t="shared" si="4"/>
        <v>0</v>
      </c>
      <c r="I129" s="96"/>
      <c r="J129" s="106">
        <f>IF((D129&lt;0.000001),0,'0 - Informações do Contrato'!$D$28)</f>
        <v>0</v>
      </c>
      <c r="K129" s="100">
        <f t="shared" si="5"/>
        <v>0</v>
      </c>
      <c r="L129" s="19"/>
    </row>
    <row r="130" spans="2:12" x14ac:dyDescent="0.25">
      <c r="B130" s="19"/>
      <c r="C130" s="104">
        <v>120</v>
      </c>
      <c r="D130" s="105">
        <f>'2 - Dados Financeiros'!D124</f>
        <v>8.4256127040430541E-13</v>
      </c>
      <c r="E130" s="105">
        <f t="shared" si="3"/>
        <v>8.4256127040430541E-13</v>
      </c>
      <c r="F130" s="96"/>
      <c r="G130" s="106">
        <f>IF(C130&gt;'0 - Informações do Contrato'!$D$31,0,'1 - Informações Básicas'!$D$7)</f>
        <v>0</v>
      </c>
      <c r="H130" s="105">
        <f t="shared" si="4"/>
        <v>0</v>
      </c>
      <c r="I130" s="96"/>
      <c r="J130" s="106">
        <f>IF((D130&lt;0.000001),0,'0 - Informações do Contrato'!$D$28)</f>
        <v>0</v>
      </c>
      <c r="K130" s="100">
        <f t="shared" si="5"/>
        <v>0</v>
      </c>
      <c r="L130" s="19"/>
    </row>
    <row r="131" spans="2:12" x14ac:dyDescent="0.25">
      <c r="B131" s="19"/>
      <c r="C131" s="89">
        <v>121</v>
      </c>
      <c r="D131" s="80">
        <f>'2 - Dados Financeiros'!D125</f>
        <v>8.459939693152405E-13</v>
      </c>
      <c r="E131" s="80">
        <f t="shared" si="3"/>
        <v>8.459939693152405E-13</v>
      </c>
      <c r="F131" s="96"/>
      <c r="G131" s="78">
        <f>IF(C131&gt;'0 - Informações do Contrato'!$D$31,0,'1 - Informações Básicas'!$D$7)</f>
        <v>0</v>
      </c>
      <c r="H131" s="80">
        <f t="shared" si="4"/>
        <v>0</v>
      </c>
      <c r="I131" s="96"/>
      <c r="J131" s="78">
        <f>IF((D131&lt;0.000001),0,'0 - Informações do Contrato'!$D$28)</f>
        <v>0</v>
      </c>
      <c r="K131" s="76">
        <f t="shared" si="5"/>
        <v>0</v>
      </c>
      <c r="L131" s="19"/>
    </row>
    <row r="132" spans="2:12" x14ac:dyDescent="0.25">
      <c r="B132" s="19"/>
      <c r="C132" s="89">
        <v>122</v>
      </c>
      <c r="D132" s="80">
        <f>'2 - Dados Financeiros'!D126</f>
        <v>8.4944065346645084E-13</v>
      </c>
      <c r="E132" s="80">
        <f t="shared" si="3"/>
        <v>8.4944065346645084E-13</v>
      </c>
      <c r="F132" s="96"/>
      <c r="G132" s="78">
        <f>IF(C132&gt;'0 - Informações do Contrato'!$D$31,0,'1 - Informações Básicas'!$D$7)</f>
        <v>0</v>
      </c>
      <c r="H132" s="80">
        <f t="shared" si="4"/>
        <v>0</v>
      </c>
      <c r="I132" s="96"/>
      <c r="J132" s="78">
        <f>IF((D132&lt;0.000001),0,'0 - Informações do Contrato'!$D$28)</f>
        <v>0</v>
      </c>
      <c r="K132" s="76">
        <f t="shared" si="5"/>
        <v>0</v>
      </c>
      <c r="L132" s="19"/>
    </row>
    <row r="133" spans="2:12" x14ac:dyDescent="0.25">
      <c r="B133" s="19"/>
      <c r="C133" s="89">
        <v>123</v>
      </c>
      <c r="D133" s="80">
        <f>'2 - Dados Financeiros'!D127</f>
        <v>8.5290137983553622E-13</v>
      </c>
      <c r="E133" s="80">
        <f t="shared" si="3"/>
        <v>8.5290137983553622E-13</v>
      </c>
      <c r="F133" s="96"/>
      <c r="G133" s="78">
        <f>IF(C133&gt;'0 - Informações do Contrato'!$D$31,0,'1 - Informações Básicas'!$D$7)</f>
        <v>0</v>
      </c>
      <c r="H133" s="80">
        <f t="shared" si="4"/>
        <v>0</v>
      </c>
      <c r="I133" s="96"/>
      <c r="J133" s="78">
        <f>IF((D133&lt;0.000001),0,'0 - Informações do Contrato'!$D$28)</f>
        <v>0</v>
      </c>
      <c r="K133" s="76">
        <f t="shared" si="5"/>
        <v>0</v>
      </c>
      <c r="L133" s="19"/>
    </row>
    <row r="134" spans="2:12" x14ac:dyDescent="0.25">
      <c r="B134" s="19"/>
      <c r="C134" s="89">
        <v>124</v>
      </c>
      <c r="D134" s="80">
        <f>'2 - Dados Financeiros'!D128</f>
        <v>8.5637620563223074E-13</v>
      </c>
      <c r="E134" s="80">
        <f t="shared" si="3"/>
        <v>8.5637620563223074E-13</v>
      </c>
      <c r="F134" s="96"/>
      <c r="G134" s="78">
        <f>IF(C134&gt;'0 - Informações do Contrato'!$D$31,0,'1 - Informações Básicas'!$D$7)</f>
        <v>0</v>
      </c>
      <c r="H134" s="80">
        <f t="shared" si="4"/>
        <v>0</v>
      </c>
      <c r="I134" s="96"/>
      <c r="J134" s="78">
        <f>IF((D134&lt;0.000001),0,'0 - Informações do Contrato'!$D$28)</f>
        <v>0</v>
      </c>
      <c r="K134" s="76">
        <f t="shared" si="5"/>
        <v>0</v>
      </c>
      <c r="L134" s="19"/>
    </row>
    <row r="135" spans="2:12" x14ac:dyDescent="0.25">
      <c r="B135" s="19"/>
      <c r="C135" s="89">
        <v>125</v>
      </c>
      <c r="D135" s="80">
        <f>'2 - Dados Financeiros'!D129</f>
        <v>8.5986518829934748E-13</v>
      </c>
      <c r="E135" s="80">
        <f t="shared" si="3"/>
        <v>8.5986518829934748E-13</v>
      </c>
      <c r="F135" s="96"/>
      <c r="G135" s="78">
        <f>IF(C135&gt;'0 - Informações do Contrato'!$D$31,0,'1 - Informações Básicas'!$D$7)</f>
        <v>0</v>
      </c>
      <c r="H135" s="80">
        <f t="shared" si="4"/>
        <v>0</v>
      </c>
      <c r="I135" s="96"/>
      <c r="J135" s="78">
        <f>IF((D135&lt;0.000001),0,'0 - Informações do Contrato'!$D$28)</f>
        <v>0</v>
      </c>
      <c r="K135" s="76">
        <f t="shared" si="5"/>
        <v>0</v>
      </c>
      <c r="L135" s="19"/>
    </row>
    <row r="136" spans="2:12" x14ac:dyDescent="0.25">
      <c r="B136" s="19"/>
      <c r="C136" s="89">
        <v>126</v>
      </c>
      <c r="D136" s="80">
        <f>'2 - Dados Financeiros'!D130</f>
        <v>8.6336838551372919E-13</v>
      </c>
      <c r="E136" s="80">
        <f t="shared" si="3"/>
        <v>8.6336838551372919E-13</v>
      </c>
      <c r="F136" s="96"/>
      <c r="G136" s="78">
        <f>IF(C136&gt;'0 - Informações do Contrato'!$D$31,0,'1 - Informações Básicas'!$D$7)</f>
        <v>0</v>
      </c>
      <c r="H136" s="80">
        <f t="shared" si="4"/>
        <v>0</v>
      </c>
      <c r="I136" s="96"/>
      <c r="J136" s="78">
        <f>IF((D136&lt;0.000001),0,'0 - Informações do Contrato'!$D$28)</f>
        <v>0</v>
      </c>
      <c r="K136" s="76">
        <f t="shared" si="5"/>
        <v>0</v>
      </c>
      <c r="L136" s="19"/>
    </row>
    <row r="137" spans="2:12" x14ac:dyDescent="0.25">
      <c r="B137" s="19"/>
      <c r="C137" s="89">
        <v>127</v>
      </c>
      <c r="D137" s="80">
        <f>'2 - Dados Financeiros'!D131</f>
        <v>8.6688585518720063E-13</v>
      </c>
      <c r="E137" s="80">
        <f t="shared" si="3"/>
        <v>8.6688585518720063E-13</v>
      </c>
      <c r="F137" s="96"/>
      <c r="G137" s="78">
        <f>IF(C137&gt;'0 - Informações do Contrato'!$D$31,0,'1 - Informações Básicas'!$D$7)</f>
        <v>0</v>
      </c>
      <c r="H137" s="80">
        <f t="shared" si="4"/>
        <v>0</v>
      </c>
      <c r="I137" s="96"/>
      <c r="J137" s="78">
        <f>IF((D137&lt;0.000001),0,'0 - Informações do Contrato'!$D$28)</f>
        <v>0</v>
      </c>
      <c r="K137" s="76">
        <f t="shared" si="5"/>
        <v>0</v>
      </c>
      <c r="L137" s="19"/>
    </row>
    <row r="138" spans="2:12" x14ac:dyDescent="0.25">
      <c r="B138" s="19"/>
      <c r="C138" s="89">
        <v>128</v>
      </c>
      <c r="D138" s="80">
        <f>'2 - Dados Financeiros'!D132</f>
        <v>8.7041765546752713E-13</v>
      </c>
      <c r="E138" s="80">
        <f t="shared" si="3"/>
        <v>8.7041765546752713E-13</v>
      </c>
      <c r="F138" s="96"/>
      <c r="G138" s="78">
        <f>IF(C138&gt;'0 - Informações do Contrato'!$D$31,0,'1 - Informações Básicas'!$D$7)</f>
        <v>0</v>
      </c>
      <c r="H138" s="80">
        <f t="shared" si="4"/>
        <v>0</v>
      </c>
      <c r="I138" s="96"/>
      <c r="J138" s="78">
        <f>IF((D138&lt;0.000001),0,'0 - Informações do Contrato'!$D$28)</f>
        <v>0</v>
      </c>
      <c r="K138" s="76">
        <f t="shared" si="5"/>
        <v>0</v>
      </c>
      <c r="L138" s="19"/>
    </row>
    <row r="139" spans="2:12" x14ac:dyDescent="0.25">
      <c r="B139" s="19"/>
      <c r="C139" s="89">
        <v>129</v>
      </c>
      <c r="D139" s="80">
        <f>'2 - Dados Financeiros'!D133</f>
        <v>8.739638447393748E-13</v>
      </c>
      <c r="E139" s="80">
        <f t="shared" ref="E139:E202" si="6">D139</f>
        <v>8.739638447393748E-13</v>
      </c>
      <c r="F139" s="96"/>
      <c r="G139" s="78">
        <f>IF(C139&gt;'0 - Informações do Contrato'!$D$31,0,'1 - Informações Básicas'!$D$7)</f>
        <v>0</v>
      </c>
      <c r="H139" s="80">
        <f t="shared" ref="H139:H202" si="7">G139</f>
        <v>0</v>
      </c>
      <c r="I139" s="96"/>
      <c r="J139" s="78">
        <f>IF((D139&lt;0.000001),0,'0 - Informações do Contrato'!$D$28)</f>
        <v>0</v>
      </c>
      <c r="K139" s="76">
        <f t="shared" ref="K139:K202" si="8">J139</f>
        <v>0</v>
      </c>
      <c r="L139" s="19"/>
    </row>
    <row r="140" spans="2:12" x14ac:dyDescent="0.25">
      <c r="B140" s="19"/>
      <c r="C140" s="89">
        <v>130</v>
      </c>
      <c r="D140" s="80">
        <f>'2 - Dados Financeiros'!D134</f>
        <v>8.775244816252762E-13</v>
      </c>
      <c r="E140" s="80">
        <f t="shared" si="6"/>
        <v>8.775244816252762E-13</v>
      </c>
      <c r="F140" s="96"/>
      <c r="G140" s="78">
        <f>IF(C140&gt;'0 - Informações do Contrato'!$D$31,0,'1 - Informações Básicas'!$D$7)</f>
        <v>0</v>
      </c>
      <c r="H140" s="80">
        <f t="shared" si="7"/>
        <v>0</v>
      </c>
      <c r="I140" s="96"/>
      <c r="J140" s="78">
        <f>IF((D140&lt;0.000001),0,'0 - Informações do Contrato'!$D$28)</f>
        <v>0</v>
      </c>
      <c r="K140" s="76">
        <f t="shared" si="8"/>
        <v>0</v>
      </c>
      <c r="L140" s="19"/>
    </row>
    <row r="141" spans="2:12" x14ac:dyDescent="0.25">
      <c r="B141" s="19"/>
      <c r="C141" s="89">
        <v>131</v>
      </c>
      <c r="D141" s="80">
        <f>'2 - Dados Financeiros'!D135</f>
        <v>8.8109962498659955E-13</v>
      </c>
      <c r="E141" s="80">
        <f t="shared" si="6"/>
        <v>8.8109962498659955E-13</v>
      </c>
      <c r="F141" s="96"/>
      <c r="G141" s="78">
        <f>IF(C141&gt;'0 - Informações do Contrato'!$D$31,0,'1 - Informações Básicas'!$D$7)</f>
        <v>0</v>
      </c>
      <c r="H141" s="80">
        <f t="shared" si="7"/>
        <v>0</v>
      </c>
      <c r="I141" s="96"/>
      <c r="J141" s="78">
        <f>IF((D141&lt;0.000001),0,'0 - Informações do Contrato'!$D$28)</f>
        <v>0</v>
      </c>
      <c r="K141" s="76">
        <f t="shared" si="8"/>
        <v>0</v>
      </c>
      <c r="L141" s="19"/>
    </row>
    <row r="142" spans="2:12" x14ac:dyDescent="0.25">
      <c r="B142" s="19"/>
      <c r="C142" s="89">
        <v>132</v>
      </c>
      <c r="D142" s="80">
        <f>'2 - Dados Financeiros'!D136</f>
        <v>8.8468933392452105E-13</v>
      </c>
      <c r="E142" s="80">
        <f t="shared" si="6"/>
        <v>8.8468933392452105E-13</v>
      </c>
      <c r="F142" s="96"/>
      <c r="G142" s="78">
        <f>IF(C142&gt;'0 - Informações do Contrato'!$D$31,0,'1 - Informações Básicas'!$D$7)</f>
        <v>0</v>
      </c>
      <c r="H142" s="80">
        <f t="shared" si="7"/>
        <v>0</v>
      </c>
      <c r="I142" s="96"/>
      <c r="J142" s="78">
        <f>IF((D142&lt;0.000001),0,'0 - Informações do Contrato'!$D$28)</f>
        <v>0</v>
      </c>
      <c r="K142" s="76">
        <f t="shared" si="8"/>
        <v>0</v>
      </c>
      <c r="L142" s="19"/>
    </row>
    <row r="143" spans="2:12" x14ac:dyDescent="0.25">
      <c r="B143" s="19"/>
      <c r="C143" s="104">
        <v>133</v>
      </c>
      <c r="D143" s="105">
        <f>'2 - Dados Financeiros'!D137</f>
        <v>8.8829366778100299E-13</v>
      </c>
      <c r="E143" s="105">
        <f t="shared" si="6"/>
        <v>8.8829366778100299E-13</v>
      </c>
      <c r="F143" s="96"/>
      <c r="G143" s="106">
        <f>IF(C143&gt;'0 - Informações do Contrato'!$D$31,0,'1 - Informações Básicas'!$D$7)</f>
        <v>0</v>
      </c>
      <c r="H143" s="105">
        <f t="shared" si="7"/>
        <v>0</v>
      </c>
      <c r="I143" s="96"/>
      <c r="J143" s="106">
        <f>IF((D143&lt;0.000001),0,'0 - Informações do Contrato'!$D$28)</f>
        <v>0</v>
      </c>
      <c r="K143" s="100">
        <f t="shared" si="8"/>
        <v>0</v>
      </c>
      <c r="L143" s="19"/>
    </row>
    <row r="144" spans="2:12" x14ac:dyDescent="0.25">
      <c r="B144" s="19"/>
      <c r="C144" s="104">
        <v>134</v>
      </c>
      <c r="D144" s="105">
        <f>'2 - Dados Financeiros'!D138</f>
        <v>8.919126861397738E-13</v>
      </c>
      <c r="E144" s="105">
        <f t="shared" si="6"/>
        <v>8.919126861397738E-13</v>
      </c>
      <c r="F144" s="96"/>
      <c r="G144" s="106">
        <f>IF(C144&gt;'0 - Informações do Contrato'!$D$31,0,'1 - Informações Básicas'!$D$7)</f>
        <v>0</v>
      </c>
      <c r="H144" s="105">
        <f t="shared" si="7"/>
        <v>0</v>
      </c>
      <c r="I144" s="96"/>
      <c r="J144" s="106">
        <f>IF((D144&lt;0.000001),0,'0 - Informações do Contrato'!$D$28)</f>
        <v>0</v>
      </c>
      <c r="K144" s="100">
        <f t="shared" si="8"/>
        <v>0</v>
      </c>
      <c r="L144" s="19"/>
    </row>
    <row r="145" spans="2:12" x14ac:dyDescent="0.25">
      <c r="B145" s="19"/>
      <c r="C145" s="104">
        <v>135</v>
      </c>
      <c r="D145" s="105">
        <f>'2 - Dados Financeiros'!D139</f>
        <v>8.9554644882731348E-13</v>
      </c>
      <c r="E145" s="105">
        <f t="shared" si="6"/>
        <v>8.9554644882731348E-13</v>
      </c>
      <c r="F145" s="96"/>
      <c r="G145" s="106">
        <f>IF(C145&gt;'0 - Informações do Contrato'!$D$31,0,'1 - Informações Básicas'!$D$7)</f>
        <v>0</v>
      </c>
      <c r="H145" s="105">
        <f t="shared" si="7"/>
        <v>0</v>
      </c>
      <c r="I145" s="96"/>
      <c r="J145" s="106">
        <f>IF((D145&lt;0.000001),0,'0 - Informações do Contrato'!$D$28)</f>
        <v>0</v>
      </c>
      <c r="K145" s="100">
        <f t="shared" si="8"/>
        <v>0</v>
      </c>
      <c r="L145" s="19"/>
    </row>
    <row r="146" spans="2:12" x14ac:dyDescent="0.25">
      <c r="B146" s="19"/>
      <c r="C146" s="104">
        <v>136</v>
      </c>
      <c r="D146" s="105">
        <f>'2 - Dados Financeiros'!D140</f>
        <v>8.9919501591384274E-13</v>
      </c>
      <c r="E146" s="105">
        <f t="shared" si="6"/>
        <v>8.9919501591384274E-13</v>
      </c>
      <c r="F146" s="96"/>
      <c r="G146" s="106">
        <f>IF(C146&gt;'0 - Informações do Contrato'!$D$31,0,'1 - Informações Básicas'!$D$7)</f>
        <v>0</v>
      </c>
      <c r="H146" s="105">
        <f t="shared" si="7"/>
        <v>0</v>
      </c>
      <c r="I146" s="96"/>
      <c r="J146" s="106">
        <f>IF((D146&lt;0.000001),0,'0 - Informações do Contrato'!$D$28)</f>
        <v>0</v>
      </c>
      <c r="K146" s="100">
        <f t="shared" si="8"/>
        <v>0</v>
      </c>
      <c r="L146" s="19"/>
    </row>
    <row r="147" spans="2:12" x14ac:dyDescent="0.25">
      <c r="B147" s="19"/>
      <c r="C147" s="104">
        <v>137</v>
      </c>
      <c r="D147" s="105">
        <f>'2 - Dados Financeiros'!D141</f>
        <v>9.0285844771431535E-13</v>
      </c>
      <c r="E147" s="105">
        <f t="shared" si="6"/>
        <v>9.0285844771431535E-13</v>
      </c>
      <c r="F147" s="96"/>
      <c r="G147" s="106">
        <f>IF(C147&gt;'0 - Informações do Contrato'!$D$31,0,'1 - Informações Básicas'!$D$7)</f>
        <v>0</v>
      </c>
      <c r="H147" s="105">
        <f t="shared" si="7"/>
        <v>0</v>
      </c>
      <c r="I147" s="96"/>
      <c r="J147" s="106">
        <f>IF((D147&lt;0.000001),0,'0 - Informações do Contrato'!$D$28)</f>
        <v>0</v>
      </c>
      <c r="K147" s="100">
        <f t="shared" si="8"/>
        <v>0</v>
      </c>
      <c r="L147" s="19"/>
    </row>
    <row r="148" spans="2:12" x14ac:dyDescent="0.25">
      <c r="B148" s="19"/>
      <c r="C148" s="104">
        <v>138</v>
      </c>
      <c r="D148" s="105">
        <f>'2 - Dados Financeiros'!D142</f>
        <v>9.065368047894161E-13</v>
      </c>
      <c r="E148" s="105">
        <f t="shared" si="6"/>
        <v>9.065368047894161E-13</v>
      </c>
      <c r="F148" s="96"/>
      <c r="G148" s="106">
        <f>IF(C148&gt;'0 - Informações do Contrato'!$D$31,0,'1 - Informações Básicas'!$D$7)</f>
        <v>0</v>
      </c>
      <c r="H148" s="105">
        <f t="shared" si="7"/>
        <v>0</v>
      </c>
      <c r="I148" s="96"/>
      <c r="J148" s="106">
        <f>IF((D148&lt;0.000001),0,'0 - Informações do Contrato'!$D$28)</f>
        <v>0</v>
      </c>
      <c r="K148" s="100">
        <f t="shared" si="8"/>
        <v>0</v>
      </c>
      <c r="L148" s="19"/>
    </row>
    <row r="149" spans="2:12" x14ac:dyDescent="0.25">
      <c r="B149" s="19"/>
      <c r="C149" s="104">
        <v>139</v>
      </c>
      <c r="D149" s="105">
        <f>'2 - Dados Financeiros'!D143</f>
        <v>9.1023014794656122E-13</v>
      </c>
      <c r="E149" s="105">
        <f t="shared" si="6"/>
        <v>9.1023014794656122E-13</v>
      </c>
      <c r="F149" s="96"/>
      <c r="G149" s="106">
        <f>IF(C149&gt;'0 - Informações do Contrato'!$D$31,0,'1 - Informações Básicas'!$D$7)</f>
        <v>0</v>
      </c>
      <c r="H149" s="105">
        <f t="shared" si="7"/>
        <v>0</v>
      </c>
      <c r="I149" s="96"/>
      <c r="J149" s="106">
        <f>IF((D149&lt;0.000001),0,'0 - Informações do Contrato'!$D$28)</f>
        <v>0</v>
      </c>
      <c r="K149" s="100">
        <f t="shared" si="8"/>
        <v>0</v>
      </c>
      <c r="L149" s="19"/>
    </row>
    <row r="150" spans="2:12" x14ac:dyDescent="0.25">
      <c r="B150" s="19"/>
      <c r="C150" s="104">
        <v>140</v>
      </c>
      <c r="D150" s="105">
        <f>'2 - Dados Financeiros'!D144</f>
        <v>9.1393853824090423E-13</v>
      </c>
      <c r="E150" s="105">
        <f t="shared" si="6"/>
        <v>9.1393853824090423E-13</v>
      </c>
      <c r="F150" s="96"/>
      <c r="G150" s="106">
        <f>IF(C150&gt;'0 - Informações do Contrato'!$D$31,0,'1 - Informações Básicas'!$D$7)</f>
        <v>0</v>
      </c>
      <c r="H150" s="105">
        <f t="shared" si="7"/>
        <v>0</v>
      </c>
      <c r="I150" s="96"/>
      <c r="J150" s="106">
        <f>IF((D150&lt;0.000001),0,'0 - Informações do Contrato'!$D$28)</f>
        <v>0</v>
      </c>
      <c r="K150" s="100">
        <f t="shared" si="8"/>
        <v>0</v>
      </c>
      <c r="L150" s="19"/>
    </row>
    <row r="151" spans="2:12" x14ac:dyDescent="0.25">
      <c r="B151" s="19"/>
      <c r="C151" s="104">
        <v>141</v>
      </c>
      <c r="D151" s="105">
        <f>'2 - Dados Financeiros'!D145</f>
        <v>9.176620369763443E-13</v>
      </c>
      <c r="E151" s="105">
        <f t="shared" si="6"/>
        <v>9.176620369763443E-13</v>
      </c>
      <c r="F151" s="96"/>
      <c r="G151" s="106">
        <f>IF(C151&gt;'0 - Informações do Contrato'!$D$31,0,'1 - Informações Básicas'!$D$7)</f>
        <v>0</v>
      </c>
      <c r="H151" s="105">
        <f t="shared" si="7"/>
        <v>0</v>
      </c>
      <c r="I151" s="96"/>
      <c r="J151" s="106">
        <f>IF((D151&lt;0.000001),0,'0 - Informações do Contrato'!$D$28)</f>
        <v>0</v>
      </c>
      <c r="K151" s="100">
        <f t="shared" si="8"/>
        <v>0</v>
      </c>
      <c r="L151" s="19"/>
    </row>
    <row r="152" spans="2:12" x14ac:dyDescent="0.25">
      <c r="B152" s="19"/>
      <c r="C152" s="104">
        <v>142</v>
      </c>
      <c r="D152" s="105">
        <f>'2 - Dados Financeiros'!D146</f>
        <v>9.2140070570654062E-13</v>
      </c>
      <c r="E152" s="105">
        <f t="shared" si="6"/>
        <v>9.2140070570654062E-13</v>
      </c>
      <c r="F152" s="96"/>
      <c r="G152" s="106">
        <f>IF(C152&gt;'0 - Informações do Contrato'!$D$31,0,'1 - Informações Básicas'!$D$7)</f>
        <v>0</v>
      </c>
      <c r="H152" s="105">
        <f t="shared" si="7"/>
        <v>0</v>
      </c>
      <c r="I152" s="96"/>
      <c r="J152" s="106">
        <f>IF((D152&lt;0.000001),0,'0 - Informações do Contrato'!$D$28)</f>
        <v>0</v>
      </c>
      <c r="K152" s="100">
        <f t="shared" si="8"/>
        <v>0</v>
      </c>
      <c r="L152" s="19"/>
    </row>
    <row r="153" spans="2:12" x14ac:dyDescent="0.25">
      <c r="B153" s="19"/>
      <c r="C153" s="104">
        <v>143</v>
      </c>
      <c r="D153" s="105">
        <f>'2 - Dados Financeiros'!D147</f>
        <v>9.2515460623593004E-13</v>
      </c>
      <c r="E153" s="105">
        <f t="shared" si="6"/>
        <v>9.2515460623593004E-13</v>
      </c>
      <c r="F153" s="96"/>
      <c r="G153" s="106">
        <f>IF(C153&gt;'0 - Informações do Contrato'!$D$31,0,'1 - Informações Básicas'!$D$7)</f>
        <v>0</v>
      </c>
      <c r="H153" s="105">
        <f t="shared" si="7"/>
        <v>0</v>
      </c>
      <c r="I153" s="96"/>
      <c r="J153" s="106">
        <f>IF((D153&lt;0.000001),0,'0 - Informações do Contrato'!$D$28)</f>
        <v>0</v>
      </c>
      <c r="K153" s="100">
        <f t="shared" si="8"/>
        <v>0</v>
      </c>
      <c r="L153" s="19"/>
    </row>
    <row r="154" spans="2:12" x14ac:dyDescent="0.25">
      <c r="B154" s="19"/>
      <c r="C154" s="104">
        <v>144</v>
      </c>
      <c r="D154" s="105">
        <f>'2 - Dados Financeiros'!D148</f>
        <v>9.2892380062074777E-13</v>
      </c>
      <c r="E154" s="105">
        <f t="shared" si="6"/>
        <v>9.2892380062074777E-13</v>
      </c>
      <c r="F154" s="96"/>
      <c r="G154" s="106">
        <f>IF(C154&gt;'0 - Informações do Contrato'!$D$31,0,'1 - Informações Básicas'!$D$7)</f>
        <v>0</v>
      </c>
      <c r="H154" s="105">
        <f t="shared" si="7"/>
        <v>0</v>
      </c>
      <c r="I154" s="96"/>
      <c r="J154" s="106">
        <f>IF((D154&lt;0.000001),0,'0 - Informações do Contrato'!$D$28)</f>
        <v>0</v>
      </c>
      <c r="K154" s="100">
        <f t="shared" si="8"/>
        <v>0</v>
      </c>
      <c r="L154" s="19"/>
    </row>
    <row r="155" spans="2:12" x14ac:dyDescent="0.25">
      <c r="B155" s="19"/>
      <c r="C155" s="89">
        <v>145</v>
      </c>
      <c r="D155" s="80">
        <f>'2 - Dados Financeiros'!D149</f>
        <v>9.3270835117005367E-13</v>
      </c>
      <c r="E155" s="80">
        <f t="shared" si="6"/>
        <v>9.3270835117005367E-13</v>
      </c>
      <c r="F155" s="96"/>
      <c r="G155" s="78">
        <f>IF(C155&gt;'0 - Informações do Contrato'!$D$31,0,'1 - Informações Básicas'!$D$7)</f>
        <v>0</v>
      </c>
      <c r="H155" s="80">
        <f t="shared" si="7"/>
        <v>0</v>
      </c>
      <c r="I155" s="96"/>
      <c r="J155" s="78">
        <f>IF((D155&lt;0.000001),0,'0 - Informações do Contrato'!$D$28)</f>
        <v>0</v>
      </c>
      <c r="K155" s="76">
        <f t="shared" si="8"/>
        <v>0</v>
      </c>
      <c r="L155" s="19"/>
    </row>
    <row r="156" spans="2:12" x14ac:dyDescent="0.25">
      <c r="B156" s="19"/>
      <c r="C156" s="89">
        <v>146</v>
      </c>
      <c r="D156" s="80">
        <f>'2 - Dados Financeiros'!D150</f>
        <v>9.3650832044676317E-13</v>
      </c>
      <c r="E156" s="80">
        <f t="shared" si="6"/>
        <v>9.3650832044676317E-13</v>
      </c>
      <c r="F156" s="96"/>
      <c r="G156" s="78">
        <f>IF(C156&gt;'0 - Informações do Contrato'!$D$31,0,'1 - Informações Básicas'!$D$7)</f>
        <v>0</v>
      </c>
      <c r="H156" s="80">
        <f t="shared" si="7"/>
        <v>0</v>
      </c>
      <c r="I156" s="96"/>
      <c r="J156" s="78">
        <f>IF((D156&lt;0.000001),0,'0 - Informações do Contrato'!$D$28)</f>
        <v>0</v>
      </c>
      <c r="K156" s="76">
        <f t="shared" si="8"/>
        <v>0</v>
      </c>
      <c r="L156" s="19"/>
    </row>
    <row r="157" spans="2:12" x14ac:dyDescent="0.25">
      <c r="B157" s="19"/>
      <c r="C157" s="89">
        <v>147</v>
      </c>
      <c r="D157" s="80">
        <f>'2 - Dados Financeiros'!D151</f>
        <v>9.4032377126867987E-13</v>
      </c>
      <c r="E157" s="80">
        <f t="shared" si="6"/>
        <v>9.4032377126867987E-13</v>
      </c>
      <c r="F157" s="96"/>
      <c r="G157" s="78">
        <f>IF(C157&gt;'0 - Informações do Contrato'!$D$31,0,'1 - Informações Básicas'!$D$7)</f>
        <v>0</v>
      </c>
      <c r="H157" s="80">
        <f t="shared" si="7"/>
        <v>0</v>
      </c>
      <c r="I157" s="96"/>
      <c r="J157" s="78">
        <f>IF((D157&lt;0.000001),0,'0 - Informações do Contrato'!$D$28)</f>
        <v>0</v>
      </c>
      <c r="K157" s="76">
        <f t="shared" si="8"/>
        <v>0</v>
      </c>
      <c r="L157" s="19"/>
    </row>
    <row r="158" spans="2:12" x14ac:dyDescent="0.25">
      <c r="B158" s="19"/>
      <c r="C158" s="89">
        <v>148</v>
      </c>
      <c r="D158" s="80">
        <f>'2 - Dados Financeiros'!D152</f>
        <v>9.4415476670953536E-13</v>
      </c>
      <c r="E158" s="80">
        <f t="shared" si="6"/>
        <v>9.4415476670953536E-13</v>
      </c>
      <c r="F158" s="96"/>
      <c r="G158" s="78">
        <f>IF(C158&gt;'0 - Informações do Contrato'!$D$31,0,'1 - Informações Básicas'!$D$7)</f>
        <v>0</v>
      </c>
      <c r="H158" s="80">
        <f t="shared" si="7"/>
        <v>0</v>
      </c>
      <c r="I158" s="96"/>
      <c r="J158" s="78">
        <f>IF((D158&lt;0.000001),0,'0 - Informações do Contrato'!$D$28)</f>
        <v>0</v>
      </c>
      <c r="K158" s="76">
        <f t="shared" si="8"/>
        <v>0</v>
      </c>
      <c r="L158" s="19"/>
    </row>
    <row r="159" spans="2:12" x14ac:dyDescent="0.25">
      <c r="B159" s="19"/>
      <c r="C159" s="89">
        <v>149</v>
      </c>
      <c r="D159" s="80">
        <f>'2 - Dados Financeiros'!D153</f>
        <v>9.4800137010003164E-13</v>
      </c>
      <c r="E159" s="80">
        <f t="shared" si="6"/>
        <v>9.4800137010003164E-13</v>
      </c>
      <c r="F159" s="96"/>
      <c r="G159" s="78">
        <f>IF(C159&gt;'0 - Informações do Contrato'!$D$31,0,'1 - Informações Básicas'!$D$7)</f>
        <v>0</v>
      </c>
      <c r="H159" s="80">
        <f t="shared" si="7"/>
        <v>0</v>
      </c>
      <c r="I159" s="96"/>
      <c r="J159" s="78">
        <f>IF((D159&lt;0.000001),0,'0 - Informações do Contrato'!$D$28)</f>
        <v>0</v>
      </c>
      <c r="K159" s="76">
        <f t="shared" si="8"/>
        <v>0</v>
      </c>
      <c r="L159" s="19"/>
    </row>
    <row r="160" spans="2:12" x14ac:dyDescent="0.25">
      <c r="B160" s="19"/>
      <c r="C160" s="89">
        <v>150</v>
      </c>
      <c r="D160" s="80">
        <f>'2 - Dados Financeiros'!D154</f>
        <v>9.5186364502888749E-13</v>
      </c>
      <c r="E160" s="80">
        <f t="shared" si="6"/>
        <v>9.5186364502888749E-13</v>
      </c>
      <c r="F160" s="96"/>
      <c r="G160" s="78">
        <f>IF(C160&gt;'0 - Informações do Contrato'!$D$31,0,'1 - Informações Básicas'!$D$7)</f>
        <v>0</v>
      </c>
      <c r="H160" s="80">
        <f t="shared" si="7"/>
        <v>0</v>
      </c>
      <c r="I160" s="96"/>
      <c r="J160" s="78">
        <f>IF((D160&lt;0.000001),0,'0 - Informações do Contrato'!$D$28)</f>
        <v>0</v>
      </c>
      <c r="K160" s="76">
        <f t="shared" si="8"/>
        <v>0</v>
      </c>
      <c r="L160" s="19"/>
    </row>
    <row r="161" spans="2:12" x14ac:dyDescent="0.25">
      <c r="B161" s="19"/>
      <c r="C161" s="89">
        <v>151</v>
      </c>
      <c r="D161" s="80">
        <f>'2 - Dados Financeiros'!D155</f>
        <v>9.5574165534388995E-13</v>
      </c>
      <c r="E161" s="80">
        <f t="shared" si="6"/>
        <v>9.5574165534388995E-13</v>
      </c>
      <c r="F161" s="96"/>
      <c r="G161" s="78">
        <f>IF(C161&gt;'0 - Informações do Contrato'!$D$31,0,'1 - Informações Básicas'!$D$7)</f>
        <v>0</v>
      </c>
      <c r="H161" s="80">
        <f t="shared" si="7"/>
        <v>0</v>
      </c>
      <c r="I161" s="96"/>
      <c r="J161" s="78">
        <f>IF((D161&lt;0.000001),0,'0 - Informações do Contrato'!$D$28)</f>
        <v>0</v>
      </c>
      <c r="K161" s="76">
        <f t="shared" si="8"/>
        <v>0</v>
      </c>
      <c r="L161" s="19"/>
    </row>
    <row r="162" spans="2:12" x14ac:dyDescent="0.25">
      <c r="B162" s="19"/>
      <c r="C162" s="89">
        <v>152</v>
      </c>
      <c r="D162" s="80">
        <f>'2 - Dados Financeiros'!D156</f>
        <v>9.5963546515294992E-13</v>
      </c>
      <c r="E162" s="80">
        <f t="shared" si="6"/>
        <v>9.5963546515294992E-13</v>
      </c>
      <c r="F162" s="96"/>
      <c r="G162" s="78">
        <f>IF(C162&gt;'0 - Informações do Contrato'!$D$31,0,'1 - Informações Básicas'!$D$7)</f>
        <v>0</v>
      </c>
      <c r="H162" s="80">
        <f t="shared" si="7"/>
        <v>0</v>
      </c>
      <c r="I162" s="96"/>
      <c r="J162" s="78">
        <f>IF((D162&lt;0.000001),0,'0 - Informações do Contrato'!$D$28)</f>
        <v>0</v>
      </c>
      <c r="K162" s="76">
        <f t="shared" si="8"/>
        <v>0</v>
      </c>
      <c r="L162" s="19"/>
    </row>
    <row r="163" spans="2:12" x14ac:dyDescent="0.25">
      <c r="B163" s="19"/>
      <c r="C163" s="89">
        <v>153</v>
      </c>
      <c r="D163" s="80">
        <f>'2 - Dados Financeiros'!D157</f>
        <v>9.6354513882516201E-13</v>
      </c>
      <c r="E163" s="80">
        <f t="shared" si="6"/>
        <v>9.6354513882516201E-13</v>
      </c>
      <c r="F163" s="96"/>
      <c r="G163" s="78">
        <f>IF(C163&gt;'0 - Informações do Contrato'!$D$31,0,'1 - Informações Básicas'!$D$7)</f>
        <v>0</v>
      </c>
      <c r="H163" s="80">
        <f t="shared" si="7"/>
        <v>0</v>
      </c>
      <c r="I163" s="96"/>
      <c r="J163" s="78">
        <f>IF((D163&lt;0.000001),0,'0 - Informações do Contrato'!$D$28)</f>
        <v>0</v>
      </c>
      <c r="K163" s="76">
        <f t="shared" si="8"/>
        <v>0</v>
      </c>
      <c r="L163" s="19"/>
    </row>
    <row r="164" spans="2:12" x14ac:dyDescent="0.25">
      <c r="B164" s="19"/>
      <c r="C164" s="89">
        <v>154</v>
      </c>
      <c r="D164" s="80">
        <f>'2 - Dados Financeiros'!D158</f>
        <v>9.6747074099186837E-13</v>
      </c>
      <c r="E164" s="80">
        <f t="shared" si="6"/>
        <v>9.6747074099186837E-13</v>
      </c>
      <c r="F164" s="96"/>
      <c r="G164" s="78">
        <f>IF(C164&gt;'0 - Informações do Contrato'!$D$31,0,'1 - Informações Básicas'!$D$7)</f>
        <v>0</v>
      </c>
      <c r="H164" s="80">
        <f t="shared" si="7"/>
        <v>0</v>
      </c>
      <c r="I164" s="96"/>
      <c r="J164" s="78">
        <f>IF((D164&lt;0.000001),0,'0 - Informações do Contrato'!$D$28)</f>
        <v>0</v>
      </c>
      <c r="K164" s="76">
        <f t="shared" si="8"/>
        <v>0</v>
      </c>
      <c r="L164" s="19"/>
    </row>
    <row r="165" spans="2:12" x14ac:dyDescent="0.25">
      <c r="B165" s="19"/>
      <c r="C165" s="89">
        <v>155</v>
      </c>
      <c r="D165" s="80">
        <f>'2 - Dados Financeiros'!D159</f>
        <v>9.7141233654772724E-13</v>
      </c>
      <c r="E165" s="80">
        <f t="shared" si="6"/>
        <v>9.7141233654772724E-13</v>
      </c>
      <c r="F165" s="96"/>
      <c r="G165" s="78">
        <f>IF(C165&gt;'0 - Informações do Contrato'!$D$31,0,'1 - Informações Básicas'!$D$7)</f>
        <v>0</v>
      </c>
      <c r="H165" s="80">
        <f t="shared" si="7"/>
        <v>0</v>
      </c>
      <c r="I165" s="96"/>
      <c r="J165" s="78">
        <f>IF((D165&lt;0.000001),0,'0 - Informações do Contrato'!$D$28)</f>
        <v>0</v>
      </c>
      <c r="K165" s="76">
        <f t="shared" si="8"/>
        <v>0</v>
      </c>
      <c r="L165" s="19"/>
    </row>
    <row r="166" spans="2:12" x14ac:dyDescent="0.25">
      <c r="B166" s="19"/>
      <c r="C166" s="89">
        <v>156</v>
      </c>
      <c r="D166" s="80">
        <f>'2 - Dados Financeiros'!D160</f>
        <v>9.7536999065178584E-13</v>
      </c>
      <c r="E166" s="80">
        <f t="shared" si="6"/>
        <v>9.7536999065178584E-13</v>
      </c>
      <c r="F166" s="96"/>
      <c r="G166" s="78">
        <f>IF(C166&gt;'0 - Informações do Contrato'!$D$31,0,'1 - Informações Básicas'!$D$7)</f>
        <v>0</v>
      </c>
      <c r="H166" s="80">
        <f t="shared" si="7"/>
        <v>0</v>
      </c>
      <c r="I166" s="96"/>
      <c r="J166" s="78">
        <f>IF((D166&lt;0.000001),0,'0 - Informações do Contrato'!$D$28)</f>
        <v>0</v>
      </c>
      <c r="K166" s="76">
        <f t="shared" si="8"/>
        <v>0</v>
      </c>
      <c r="L166" s="19"/>
    </row>
    <row r="167" spans="2:12" x14ac:dyDescent="0.25">
      <c r="B167" s="19"/>
      <c r="C167" s="104">
        <v>157</v>
      </c>
      <c r="D167" s="105">
        <f>'2 - Dados Financeiros'!D161</f>
        <v>9.7934376872855722E-13</v>
      </c>
      <c r="E167" s="105">
        <f t="shared" si="6"/>
        <v>9.7934376872855722E-13</v>
      </c>
      <c r="F167" s="96"/>
      <c r="G167" s="106">
        <f>IF(C167&gt;'0 - Informações do Contrato'!$D$31,0,'1 - Informações Básicas'!$D$7)</f>
        <v>0</v>
      </c>
      <c r="H167" s="105">
        <f t="shared" si="7"/>
        <v>0</v>
      </c>
      <c r="I167" s="96"/>
      <c r="J167" s="106">
        <f>IF((D167&lt;0.000001),0,'0 - Informações do Contrato'!$D$28)</f>
        <v>0</v>
      </c>
      <c r="K167" s="100">
        <f t="shared" si="8"/>
        <v>0</v>
      </c>
      <c r="L167" s="19"/>
    </row>
    <row r="168" spans="2:12" x14ac:dyDescent="0.25">
      <c r="B168" s="19"/>
      <c r="C168" s="104">
        <v>158</v>
      </c>
      <c r="D168" s="105">
        <f>'2 - Dados Financeiros'!D162</f>
        <v>9.8333373646910188E-13</v>
      </c>
      <c r="E168" s="105">
        <f t="shared" si="6"/>
        <v>9.8333373646910188E-13</v>
      </c>
      <c r="F168" s="96"/>
      <c r="G168" s="106">
        <f>IF(C168&gt;'0 - Informações do Contrato'!$D$31,0,'1 - Informações Básicas'!$D$7)</f>
        <v>0</v>
      </c>
      <c r="H168" s="105">
        <f t="shared" si="7"/>
        <v>0</v>
      </c>
      <c r="I168" s="96"/>
      <c r="J168" s="106">
        <f>IF((D168&lt;0.000001),0,'0 - Informações do Contrato'!$D$28)</f>
        <v>0</v>
      </c>
      <c r="K168" s="100">
        <f t="shared" si="8"/>
        <v>0</v>
      </c>
      <c r="L168" s="19"/>
    </row>
    <row r="169" spans="2:12" x14ac:dyDescent="0.25">
      <c r="B169" s="19"/>
      <c r="C169" s="104">
        <v>159</v>
      </c>
      <c r="D169" s="105">
        <f>'2 - Dados Financeiros'!D163</f>
        <v>9.8733995983211441E-13</v>
      </c>
      <c r="E169" s="105">
        <f t="shared" si="6"/>
        <v>9.8733995983211441E-13</v>
      </c>
      <c r="F169" s="96"/>
      <c r="G169" s="106">
        <f>IF(C169&gt;'0 - Informações do Contrato'!$D$31,0,'1 - Informações Básicas'!$D$7)</f>
        <v>0</v>
      </c>
      <c r="H169" s="105">
        <f t="shared" si="7"/>
        <v>0</v>
      </c>
      <c r="I169" s="96"/>
      <c r="J169" s="106">
        <f>IF((D169&lt;0.000001),0,'0 - Informações do Contrato'!$D$28)</f>
        <v>0</v>
      </c>
      <c r="K169" s="100">
        <f t="shared" si="8"/>
        <v>0</v>
      </c>
      <c r="L169" s="19"/>
    </row>
    <row r="170" spans="2:12" x14ac:dyDescent="0.25">
      <c r="B170" s="19"/>
      <c r="C170" s="104">
        <v>160</v>
      </c>
      <c r="D170" s="105">
        <f>'2 - Dados Financeiros'!D164</f>
        <v>9.9136250504501288E-13</v>
      </c>
      <c r="E170" s="105">
        <f t="shared" si="6"/>
        <v>9.9136250504501288E-13</v>
      </c>
      <c r="F170" s="96"/>
      <c r="G170" s="106">
        <f>IF(C170&gt;'0 - Informações do Contrato'!$D$31,0,'1 - Informações Básicas'!$D$7)</f>
        <v>0</v>
      </c>
      <c r="H170" s="105">
        <f t="shared" si="7"/>
        <v>0</v>
      </c>
      <c r="I170" s="96"/>
      <c r="J170" s="106">
        <f>IF((D170&lt;0.000001),0,'0 - Informações do Contrato'!$D$28)</f>
        <v>0</v>
      </c>
      <c r="K170" s="100">
        <f t="shared" si="8"/>
        <v>0</v>
      </c>
      <c r="L170" s="19"/>
    </row>
    <row r="171" spans="2:12" x14ac:dyDescent="0.25">
      <c r="B171" s="19"/>
      <c r="C171" s="104">
        <v>161</v>
      </c>
      <c r="D171" s="105">
        <f>'2 - Dados Financeiros'!D165</f>
        <v>9.9540143860503393E-13</v>
      </c>
      <c r="E171" s="105">
        <f t="shared" si="6"/>
        <v>9.9540143860503393E-13</v>
      </c>
      <c r="F171" s="96"/>
      <c r="G171" s="106">
        <f>IF(C171&gt;'0 - Informações do Contrato'!$D$31,0,'1 - Informações Básicas'!$D$7)</f>
        <v>0</v>
      </c>
      <c r="H171" s="105">
        <f t="shared" si="7"/>
        <v>0</v>
      </c>
      <c r="I171" s="96"/>
      <c r="J171" s="106">
        <f>IF((D171&lt;0.000001),0,'0 - Informações do Contrato'!$D$28)</f>
        <v>0</v>
      </c>
      <c r="K171" s="100">
        <f t="shared" si="8"/>
        <v>0</v>
      </c>
      <c r="L171" s="19"/>
    </row>
    <row r="172" spans="2:12" x14ac:dyDescent="0.25">
      <c r="B172" s="19"/>
      <c r="C172" s="104">
        <v>162</v>
      </c>
      <c r="D172" s="105">
        <f>'2 - Dados Financeiros'!D166</f>
        <v>9.9945682728033263E-13</v>
      </c>
      <c r="E172" s="105">
        <f t="shared" si="6"/>
        <v>9.9945682728033263E-13</v>
      </c>
      <c r="F172" s="96"/>
      <c r="G172" s="106">
        <f>IF(C172&gt;'0 - Informações do Contrato'!$D$31,0,'1 - Informações Básicas'!$D$7)</f>
        <v>0</v>
      </c>
      <c r="H172" s="105">
        <f t="shared" si="7"/>
        <v>0</v>
      </c>
      <c r="I172" s="96"/>
      <c r="J172" s="106">
        <f>IF((D172&lt;0.000001),0,'0 - Informações do Contrato'!$D$28)</f>
        <v>0</v>
      </c>
      <c r="K172" s="100">
        <f t="shared" si="8"/>
        <v>0</v>
      </c>
      <c r="L172" s="19"/>
    </row>
    <row r="173" spans="2:12" x14ac:dyDescent="0.25">
      <c r="B173" s="19"/>
      <c r="C173" s="104">
        <v>163</v>
      </c>
      <c r="D173" s="105">
        <f>'2 - Dados Financeiros'!D167</f>
        <v>1.0035287381110851E-12</v>
      </c>
      <c r="E173" s="105">
        <f t="shared" si="6"/>
        <v>1.0035287381110851E-12</v>
      </c>
      <c r="F173" s="96"/>
      <c r="G173" s="106">
        <f>IF(C173&gt;'0 - Informações do Contrato'!$D$31,0,'1 - Informações Básicas'!$D$7)</f>
        <v>0</v>
      </c>
      <c r="H173" s="105">
        <f t="shared" si="7"/>
        <v>0</v>
      </c>
      <c r="I173" s="96"/>
      <c r="J173" s="106">
        <f>IF((D173&lt;0.000001),0,'0 - Informações do Contrato'!$D$28)</f>
        <v>0</v>
      </c>
      <c r="K173" s="100">
        <f t="shared" si="8"/>
        <v>0</v>
      </c>
      <c r="L173" s="19"/>
    </row>
    <row r="174" spans="2:12" x14ac:dyDescent="0.25">
      <c r="B174" s="19"/>
      <c r="C174" s="104">
        <v>164</v>
      </c>
      <c r="D174" s="105">
        <f>'2 - Dados Financeiros'!D168</f>
        <v>1.0076172384105979E-12</v>
      </c>
      <c r="E174" s="105">
        <f t="shared" si="6"/>
        <v>1.0076172384105979E-12</v>
      </c>
      <c r="F174" s="96"/>
      <c r="G174" s="106">
        <f>IF(C174&gt;'0 - Informações do Contrato'!$D$31,0,'1 - Informações Básicas'!$D$7)</f>
        <v>0</v>
      </c>
      <c r="H174" s="105">
        <f t="shared" si="7"/>
        <v>0</v>
      </c>
      <c r="I174" s="96"/>
      <c r="J174" s="106">
        <f>IF((D174&lt;0.000001),0,'0 - Informações do Contrato'!$D$28)</f>
        <v>0</v>
      </c>
      <c r="K174" s="100">
        <f t="shared" si="8"/>
        <v>0</v>
      </c>
      <c r="L174" s="19"/>
    </row>
    <row r="175" spans="2:12" x14ac:dyDescent="0.25">
      <c r="B175" s="19"/>
      <c r="C175" s="104">
        <v>165</v>
      </c>
      <c r="D175" s="105">
        <f>'2 - Dados Financeiros'!D169</f>
        <v>1.0117223957664208E-12</v>
      </c>
      <c r="E175" s="105">
        <f t="shared" si="6"/>
        <v>1.0117223957664208E-12</v>
      </c>
      <c r="F175" s="96"/>
      <c r="G175" s="106">
        <f>IF(C175&gt;'0 - Informações do Contrato'!$D$31,0,'1 - Informações Básicas'!$D$7)</f>
        <v>0</v>
      </c>
      <c r="H175" s="105">
        <f t="shared" si="7"/>
        <v>0</v>
      </c>
      <c r="I175" s="96"/>
      <c r="J175" s="106">
        <f>IF((D175&lt;0.000001),0,'0 - Informações do Contrato'!$D$28)</f>
        <v>0</v>
      </c>
      <c r="K175" s="100">
        <f t="shared" si="8"/>
        <v>0</v>
      </c>
      <c r="L175" s="19"/>
    </row>
    <row r="176" spans="2:12" x14ac:dyDescent="0.25">
      <c r="B176" s="19"/>
      <c r="C176" s="104">
        <v>166</v>
      </c>
      <c r="D176" s="105">
        <f>'2 - Dados Financeiros'!D170</f>
        <v>1.0158442780414624E-12</v>
      </c>
      <c r="E176" s="105">
        <f t="shared" si="6"/>
        <v>1.0158442780414624E-12</v>
      </c>
      <c r="F176" s="96"/>
      <c r="G176" s="106">
        <f>IF(C176&gt;'0 - Informações do Contrato'!$D$31,0,'1 - Informações Básicas'!$D$7)</f>
        <v>0</v>
      </c>
      <c r="H176" s="105">
        <f t="shared" si="7"/>
        <v>0</v>
      </c>
      <c r="I176" s="96"/>
      <c r="J176" s="106">
        <f>IF((D176&lt;0.000001),0,'0 - Informações do Contrato'!$D$28)</f>
        <v>0</v>
      </c>
      <c r="K176" s="100">
        <f t="shared" si="8"/>
        <v>0</v>
      </c>
      <c r="L176" s="19"/>
    </row>
    <row r="177" spans="2:12" x14ac:dyDescent="0.25">
      <c r="B177" s="19"/>
      <c r="C177" s="104">
        <v>167</v>
      </c>
      <c r="D177" s="105">
        <f>'2 - Dados Financeiros'!D171</f>
        <v>1.0199829533751141E-12</v>
      </c>
      <c r="E177" s="105">
        <f t="shared" si="6"/>
        <v>1.0199829533751141E-12</v>
      </c>
      <c r="F177" s="96"/>
      <c r="G177" s="106">
        <f>IF(C177&gt;'0 - Informações do Contrato'!$D$31,0,'1 - Informações Básicas'!$D$7)</f>
        <v>0</v>
      </c>
      <c r="H177" s="105">
        <f t="shared" si="7"/>
        <v>0</v>
      </c>
      <c r="I177" s="96"/>
      <c r="J177" s="106">
        <f>IF((D177&lt;0.000001),0,'0 - Informações do Contrato'!$D$28)</f>
        <v>0</v>
      </c>
      <c r="K177" s="100">
        <f t="shared" si="8"/>
        <v>0</v>
      </c>
      <c r="L177" s="19"/>
    </row>
    <row r="178" spans="2:12" x14ac:dyDescent="0.25">
      <c r="B178" s="19"/>
      <c r="C178" s="104">
        <v>168</v>
      </c>
      <c r="D178" s="105">
        <f>'2 - Dados Financeiros'!D172</f>
        <v>1.0241384901843756E-12</v>
      </c>
      <c r="E178" s="105">
        <f t="shared" si="6"/>
        <v>1.0241384901843756E-12</v>
      </c>
      <c r="F178" s="96"/>
      <c r="G178" s="106">
        <f>IF(C178&gt;'0 - Informações do Contrato'!$D$31,0,'1 - Informações Básicas'!$D$7)</f>
        <v>0</v>
      </c>
      <c r="H178" s="105">
        <f t="shared" si="7"/>
        <v>0</v>
      </c>
      <c r="I178" s="96"/>
      <c r="J178" s="106">
        <f>IF((D178&lt;0.000001),0,'0 - Informações do Contrato'!$D$28)</f>
        <v>0</v>
      </c>
      <c r="K178" s="100">
        <f t="shared" si="8"/>
        <v>0</v>
      </c>
      <c r="L178" s="19"/>
    </row>
    <row r="179" spans="2:12" x14ac:dyDescent="0.25">
      <c r="B179" s="19"/>
      <c r="C179" s="89">
        <v>169</v>
      </c>
      <c r="D179" s="80">
        <f>'2 - Dados Financeiros'!D173</f>
        <v>1.0283109571649856E-12</v>
      </c>
      <c r="E179" s="80">
        <f t="shared" si="6"/>
        <v>1.0283109571649856E-12</v>
      </c>
      <c r="F179" s="96"/>
      <c r="G179" s="78">
        <f>IF(C179&gt;'0 - Informações do Contrato'!$D$31,0,'1 - Informações Básicas'!$D$7)</f>
        <v>0</v>
      </c>
      <c r="H179" s="80">
        <f t="shared" si="7"/>
        <v>0</v>
      </c>
      <c r="I179" s="96"/>
      <c r="J179" s="78">
        <f>IF((D179&lt;0.000001),0,'0 - Informações do Contrato'!$D$28)</f>
        <v>0</v>
      </c>
      <c r="K179" s="76">
        <f t="shared" si="8"/>
        <v>0</v>
      </c>
      <c r="L179" s="19"/>
    </row>
    <row r="180" spans="2:12" x14ac:dyDescent="0.25">
      <c r="B180" s="19"/>
      <c r="C180" s="89">
        <v>170</v>
      </c>
      <c r="D180" s="80">
        <f>'2 - Dados Financeiros'!D174</f>
        <v>1.0325004232925576E-12</v>
      </c>
      <c r="E180" s="80">
        <f t="shared" si="6"/>
        <v>1.0325004232925576E-12</v>
      </c>
      <c r="F180" s="96"/>
      <c r="G180" s="78">
        <f>IF(C180&gt;'0 - Informações do Contrato'!$D$31,0,'1 - Informações Básicas'!$D$7)</f>
        <v>0</v>
      </c>
      <c r="H180" s="80">
        <f t="shared" si="7"/>
        <v>0</v>
      </c>
      <c r="I180" s="96"/>
      <c r="J180" s="78">
        <f>IF((D180&lt;0.000001),0,'0 - Informações do Contrato'!$D$28)</f>
        <v>0</v>
      </c>
      <c r="K180" s="76">
        <f t="shared" si="8"/>
        <v>0</v>
      </c>
      <c r="L180" s="19"/>
    </row>
    <row r="181" spans="2:12" x14ac:dyDescent="0.25">
      <c r="B181" s="19"/>
      <c r="C181" s="89">
        <v>171</v>
      </c>
      <c r="D181" s="80">
        <f>'2 - Dados Financeiros'!D175</f>
        <v>1.036706957823721E-12</v>
      </c>
      <c r="E181" s="80">
        <f t="shared" si="6"/>
        <v>1.036706957823721E-12</v>
      </c>
      <c r="F181" s="96"/>
      <c r="G181" s="78">
        <f>IF(C181&gt;'0 - Informações do Contrato'!$D$31,0,'1 - Informações Básicas'!$D$7)</f>
        <v>0</v>
      </c>
      <c r="H181" s="80">
        <f t="shared" si="7"/>
        <v>0</v>
      </c>
      <c r="I181" s="96"/>
      <c r="J181" s="78">
        <f>IF((D181&lt;0.000001),0,'0 - Informações do Contrato'!$D$28)</f>
        <v>0</v>
      </c>
      <c r="K181" s="76">
        <f t="shared" si="8"/>
        <v>0</v>
      </c>
      <c r="L181" s="19"/>
    </row>
    <row r="182" spans="2:12" x14ac:dyDescent="0.25">
      <c r="B182" s="19"/>
      <c r="C182" s="89">
        <v>172</v>
      </c>
      <c r="D182" s="80">
        <f>'2 - Dados Financeiros'!D176</f>
        <v>1.0409306302972643E-12</v>
      </c>
      <c r="E182" s="80">
        <f t="shared" si="6"/>
        <v>1.0409306302972643E-12</v>
      </c>
      <c r="F182" s="96"/>
      <c r="G182" s="78">
        <f>IF(C182&gt;'0 - Informações do Contrato'!$D$31,0,'1 - Informações Básicas'!$D$7)</f>
        <v>0</v>
      </c>
      <c r="H182" s="80">
        <f t="shared" si="7"/>
        <v>0</v>
      </c>
      <c r="I182" s="96"/>
      <c r="J182" s="78">
        <f>IF((D182&lt;0.000001),0,'0 - Informações do Contrato'!$D$28)</f>
        <v>0</v>
      </c>
      <c r="K182" s="76">
        <f t="shared" si="8"/>
        <v>0</v>
      </c>
      <c r="L182" s="19"/>
    </row>
    <row r="183" spans="2:12" x14ac:dyDescent="0.25">
      <c r="B183" s="19"/>
      <c r="C183" s="89">
        <v>173</v>
      </c>
      <c r="D183" s="80">
        <f>'2 - Dados Financeiros'!D177</f>
        <v>1.0451715105352864E-12</v>
      </c>
      <c r="E183" s="80">
        <f t="shared" si="6"/>
        <v>1.0451715105352864E-12</v>
      </c>
      <c r="F183" s="96"/>
      <c r="G183" s="78">
        <f>IF(C183&gt;'0 - Informações do Contrato'!$D$31,0,'1 - Informações Básicas'!$D$7)</f>
        <v>0</v>
      </c>
      <c r="H183" s="80">
        <f t="shared" si="7"/>
        <v>0</v>
      </c>
      <c r="I183" s="96"/>
      <c r="J183" s="78">
        <f>IF((D183&lt;0.000001),0,'0 - Informações do Contrato'!$D$28)</f>
        <v>0</v>
      </c>
      <c r="K183" s="76">
        <f t="shared" si="8"/>
        <v>0</v>
      </c>
      <c r="L183" s="19"/>
    </row>
    <row r="184" spans="2:12" x14ac:dyDescent="0.25">
      <c r="B184" s="19"/>
      <c r="C184" s="89">
        <v>174</v>
      </c>
      <c r="D184" s="80">
        <f>'2 - Dados Financeiros'!D178</f>
        <v>1.04942966864435E-12</v>
      </c>
      <c r="E184" s="80">
        <f t="shared" si="6"/>
        <v>1.04942966864435E-12</v>
      </c>
      <c r="F184" s="96"/>
      <c r="G184" s="78">
        <f>IF(C184&gt;'0 - Informações do Contrato'!$D$31,0,'1 - Informações Básicas'!$D$7)</f>
        <v>0</v>
      </c>
      <c r="H184" s="80">
        <f t="shared" si="7"/>
        <v>0</v>
      </c>
      <c r="I184" s="96"/>
      <c r="J184" s="78">
        <f>IF((D184&lt;0.000001),0,'0 - Informações do Contrato'!$D$28)</f>
        <v>0</v>
      </c>
      <c r="K184" s="76">
        <f t="shared" si="8"/>
        <v>0</v>
      </c>
      <c r="L184" s="19"/>
    </row>
    <row r="185" spans="2:12" x14ac:dyDescent="0.25">
      <c r="B185" s="19"/>
      <c r="C185" s="89">
        <v>175</v>
      </c>
      <c r="D185" s="80">
        <f>'2 - Dados Financeiros'!D179</f>
        <v>1.0537051750166399E-12</v>
      </c>
      <c r="E185" s="80">
        <f t="shared" si="6"/>
        <v>1.0537051750166399E-12</v>
      </c>
      <c r="F185" s="96"/>
      <c r="G185" s="78">
        <f>IF(C185&gt;'0 - Informações do Contrato'!$D$31,0,'1 - Informações Básicas'!$D$7)</f>
        <v>0</v>
      </c>
      <c r="H185" s="80">
        <f t="shared" si="7"/>
        <v>0</v>
      </c>
      <c r="I185" s="96"/>
      <c r="J185" s="78">
        <f>IF((D185&lt;0.000001),0,'0 - Informações do Contrato'!$D$28)</f>
        <v>0</v>
      </c>
      <c r="K185" s="76">
        <f t="shared" si="8"/>
        <v>0</v>
      </c>
      <c r="L185" s="19"/>
    </row>
    <row r="186" spans="2:12" x14ac:dyDescent="0.25">
      <c r="B186" s="19"/>
      <c r="C186" s="89">
        <v>176</v>
      </c>
      <c r="D186" s="80">
        <f>'2 - Dados Financeiros'!D180</f>
        <v>1.0579981003311288E-12</v>
      </c>
      <c r="E186" s="80">
        <f t="shared" si="6"/>
        <v>1.0579981003311288E-12</v>
      </c>
      <c r="F186" s="96"/>
      <c r="G186" s="78">
        <f>IF(C186&gt;'0 - Informações do Contrato'!$D$31,0,'1 - Informações Básicas'!$D$7)</f>
        <v>0</v>
      </c>
      <c r="H186" s="80">
        <f t="shared" si="7"/>
        <v>0</v>
      </c>
      <c r="I186" s="96"/>
      <c r="J186" s="78">
        <f>IF((D186&lt;0.000001),0,'0 - Informações do Contrato'!$D$28)</f>
        <v>0</v>
      </c>
      <c r="K186" s="76">
        <f t="shared" si="8"/>
        <v>0</v>
      </c>
      <c r="L186" s="19"/>
    </row>
    <row r="187" spans="2:12" x14ac:dyDescent="0.25">
      <c r="B187" s="19"/>
      <c r="C187" s="89">
        <v>177</v>
      </c>
      <c r="D187" s="80">
        <f>'2 - Dados Financeiros'!D181</f>
        <v>1.0623085155547424E-12</v>
      </c>
      <c r="E187" s="80">
        <f t="shared" si="6"/>
        <v>1.0623085155547424E-12</v>
      </c>
      <c r="F187" s="96"/>
      <c r="G187" s="78">
        <f>IF(C187&gt;'0 - Informações do Contrato'!$D$31,0,'1 - Informações Básicas'!$D$7)</f>
        <v>0</v>
      </c>
      <c r="H187" s="80">
        <f t="shared" si="7"/>
        <v>0</v>
      </c>
      <c r="I187" s="96"/>
      <c r="J187" s="78">
        <f>IF((D187&lt;0.000001),0,'0 - Informações do Contrato'!$D$28)</f>
        <v>0</v>
      </c>
      <c r="K187" s="76">
        <f t="shared" si="8"/>
        <v>0</v>
      </c>
      <c r="L187" s="19"/>
    </row>
    <row r="188" spans="2:12" x14ac:dyDescent="0.25">
      <c r="B188" s="19"/>
      <c r="C188" s="89">
        <v>178</v>
      </c>
      <c r="D188" s="80">
        <f>'2 - Dados Financeiros'!D182</f>
        <v>1.0666364919435363E-12</v>
      </c>
      <c r="E188" s="80">
        <f t="shared" si="6"/>
        <v>1.0666364919435363E-12</v>
      </c>
      <c r="F188" s="96"/>
      <c r="G188" s="78">
        <f>IF(C188&gt;'0 - Informações do Contrato'!$D$31,0,'1 - Informações Básicas'!$D$7)</f>
        <v>0</v>
      </c>
      <c r="H188" s="80">
        <f t="shared" si="7"/>
        <v>0</v>
      </c>
      <c r="I188" s="96"/>
      <c r="J188" s="78">
        <f>IF((D188&lt;0.000001),0,'0 - Informações do Contrato'!$D$28)</f>
        <v>0</v>
      </c>
      <c r="K188" s="76">
        <f t="shared" si="8"/>
        <v>0</v>
      </c>
      <c r="L188" s="19"/>
    </row>
    <row r="189" spans="2:12" x14ac:dyDescent="0.25">
      <c r="B189" s="19"/>
      <c r="C189" s="89">
        <v>179</v>
      </c>
      <c r="D189" s="80">
        <f>'2 - Dados Financeiros'!D183</f>
        <v>1.0709821010438706E-12</v>
      </c>
      <c r="E189" s="80">
        <f t="shared" si="6"/>
        <v>1.0709821010438706E-12</v>
      </c>
      <c r="F189" s="96"/>
      <c r="G189" s="78">
        <f>IF(C189&gt;'0 - Informações do Contrato'!$D$31,0,'1 - Informações Básicas'!$D$7)</f>
        <v>0</v>
      </c>
      <c r="H189" s="80">
        <f t="shared" si="7"/>
        <v>0</v>
      </c>
      <c r="I189" s="96"/>
      <c r="J189" s="78">
        <f>IF((D189&lt;0.000001),0,'0 - Informações do Contrato'!$D$28)</f>
        <v>0</v>
      </c>
      <c r="K189" s="76">
        <f t="shared" si="8"/>
        <v>0</v>
      </c>
      <c r="L189" s="19"/>
    </row>
    <row r="190" spans="2:12" x14ac:dyDescent="0.25">
      <c r="B190" s="19"/>
      <c r="C190" s="89">
        <v>180</v>
      </c>
      <c r="D190" s="80">
        <f>'2 - Dados Financeiros'!D184</f>
        <v>1.075345414693595E-12</v>
      </c>
      <c r="E190" s="80">
        <f t="shared" si="6"/>
        <v>1.075345414693595E-12</v>
      </c>
      <c r="F190" s="96"/>
      <c r="G190" s="78">
        <f>IF(C190&gt;'0 - Informações do Contrato'!$D$31,0,'1 - Informações Básicas'!$D$7)</f>
        <v>0</v>
      </c>
      <c r="H190" s="80">
        <f t="shared" si="7"/>
        <v>0</v>
      </c>
      <c r="I190" s="96"/>
      <c r="J190" s="78">
        <f>IF((D190&lt;0.000001),0,'0 - Informações do Contrato'!$D$28)</f>
        <v>0</v>
      </c>
      <c r="K190" s="76">
        <f t="shared" si="8"/>
        <v>0</v>
      </c>
      <c r="L190" s="19"/>
    </row>
    <row r="191" spans="2:12" x14ac:dyDescent="0.25">
      <c r="B191" s="19"/>
      <c r="C191" s="104">
        <v>181</v>
      </c>
      <c r="D191" s="105">
        <f>'2 - Dados Financeiros'!D185</f>
        <v>1.0797265050232355E-12</v>
      </c>
      <c r="E191" s="105">
        <f t="shared" si="6"/>
        <v>1.0797265050232355E-12</v>
      </c>
      <c r="F191" s="96"/>
      <c r="G191" s="106">
        <f>IF(C191&gt;'0 - Informações do Contrato'!$D$31,0,'1 - Informações Básicas'!$D$7)</f>
        <v>0</v>
      </c>
      <c r="H191" s="105">
        <f t="shared" si="7"/>
        <v>0</v>
      </c>
      <c r="I191" s="96"/>
      <c r="J191" s="106">
        <f>IF((D191&lt;0.000001),0,'0 - Informações do Contrato'!$D$28)</f>
        <v>0</v>
      </c>
      <c r="K191" s="100">
        <f t="shared" si="8"/>
        <v>0</v>
      </c>
      <c r="L191" s="19"/>
    </row>
    <row r="192" spans="2:12" x14ac:dyDescent="0.25">
      <c r="B192" s="19"/>
      <c r="C192" s="104">
        <v>182</v>
      </c>
      <c r="D192" s="105">
        <f>'2 - Dados Financeiros'!D186</f>
        <v>1.0841254444571863E-12</v>
      </c>
      <c r="E192" s="105">
        <f t="shared" si="6"/>
        <v>1.0841254444571863E-12</v>
      </c>
      <c r="F192" s="96"/>
      <c r="G192" s="106">
        <f>IF(C192&gt;'0 - Informações do Contrato'!$D$31,0,'1 - Informações Básicas'!$D$7)</f>
        <v>0</v>
      </c>
      <c r="H192" s="105">
        <f t="shared" si="7"/>
        <v>0</v>
      </c>
      <c r="I192" s="96"/>
      <c r="J192" s="106">
        <f>IF((D192&lt;0.000001),0,'0 - Informações do Contrato'!$D$28)</f>
        <v>0</v>
      </c>
      <c r="K192" s="100">
        <f t="shared" si="8"/>
        <v>0</v>
      </c>
      <c r="L192" s="19"/>
    </row>
    <row r="193" spans="2:12" x14ac:dyDescent="0.25">
      <c r="B193" s="19"/>
      <c r="C193" s="104">
        <v>183</v>
      </c>
      <c r="D193" s="105">
        <f>'2 - Dados Financeiros'!D187</f>
        <v>1.0885423057149077E-12</v>
      </c>
      <c r="E193" s="105">
        <f t="shared" si="6"/>
        <v>1.0885423057149077E-12</v>
      </c>
      <c r="F193" s="96"/>
      <c r="G193" s="106">
        <f>IF(C193&gt;'0 - Informações do Contrato'!$D$31,0,'1 - Informações Básicas'!$D$7)</f>
        <v>0</v>
      </c>
      <c r="H193" s="105">
        <f t="shared" si="7"/>
        <v>0</v>
      </c>
      <c r="I193" s="96"/>
      <c r="J193" s="106">
        <f>IF((D193&lt;0.000001),0,'0 - Informações do Contrato'!$D$28)</f>
        <v>0</v>
      </c>
      <c r="K193" s="100">
        <f t="shared" si="8"/>
        <v>0</v>
      </c>
      <c r="L193" s="19"/>
    </row>
    <row r="194" spans="2:12" x14ac:dyDescent="0.25">
      <c r="B194" s="19"/>
      <c r="C194" s="104">
        <v>184</v>
      </c>
      <c r="D194" s="105">
        <f>'2 - Dados Financeiros'!D188</f>
        <v>1.0929771618121281E-12</v>
      </c>
      <c r="E194" s="105">
        <f t="shared" si="6"/>
        <v>1.0929771618121281E-12</v>
      </c>
      <c r="F194" s="96"/>
      <c r="G194" s="106">
        <f>IF(C194&gt;'0 - Informações do Contrato'!$D$31,0,'1 - Informações Básicas'!$D$7)</f>
        <v>0</v>
      </c>
      <c r="H194" s="105">
        <f t="shared" si="7"/>
        <v>0</v>
      </c>
      <c r="I194" s="96"/>
      <c r="J194" s="106">
        <f>IF((D194&lt;0.000001),0,'0 - Informações do Contrato'!$D$28)</f>
        <v>0</v>
      </c>
      <c r="K194" s="100">
        <f t="shared" si="8"/>
        <v>0</v>
      </c>
      <c r="L194" s="19"/>
    </row>
    <row r="195" spans="2:12" x14ac:dyDescent="0.25">
      <c r="B195" s="19"/>
      <c r="C195" s="104">
        <v>185</v>
      </c>
      <c r="D195" s="105">
        <f>'2 - Dados Financeiros'!D189</f>
        <v>1.0974300860620515E-12</v>
      </c>
      <c r="E195" s="105">
        <f t="shared" si="6"/>
        <v>1.0974300860620515E-12</v>
      </c>
      <c r="F195" s="96"/>
      <c r="G195" s="106">
        <f>IF(C195&gt;'0 - Informações do Contrato'!$D$31,0,'1 - Informações Básicas'!$D$7)</f>
        <v>0</v>
      </c>
      <c r="H195" s="105">
        <f t="shared" si="7"/>
        <v>0</v>
      </c>
      <c r="I195" s="96"/>
      <c r="J195" s="106">
        <f>IF((D195&lt;0.000001),0,'0 - Informações do Contrato'!$D$28)</f>
        <v>0</v>
      </c>
      <c r="K195" s="100">
        <f t="shared" si="8"/>
        <v>0</v>
      </c>
      <c r="L195" s="19"/>
    </row>
    <row r="196" spans="2:12" x14ac:dyDescent="0.25">
      <c r="B196" s="19"/>
      <c r="C196" s="104">
        <v>186</v>
      </c>
      <c r="D196" s="105">
        <f>'2 - Dados Financeiros'!D190</f>
        <v>1.1019011520765681E-12</v>
      </c>
      <c r="E196" s="105">
        <f t="shared" si="6"/>
        <v>1.1019011520765681E-12</v>
      </c>
      <c r="F196" s="96"/>
      <c r="G196" s="106">
        <f>IF(C196&gt;'0 - Informações do Contrato'!$D$31,0,'1 - Informações Básicas'!$D$7)</f>
        <v>0</v>
      </c>
      <c r="H196" s="105">
        <f t="shared" si="7"/>
        <v>0</v>
      </c>
      <c r="I196" s="96"/>
      <c r="J196" s="106">
        <f>IF((D196&lt;0.000001),0,'0 - Informações do Contrato'!$D$28)</f>
        <v>0</v>
      </c>
      <c r="K196" s="100">
        <f t="shared" si="8"/>
        <v>0</v>
      </c>
      <c r="L196" s="19"/>
    </row>
    <row r="197" spans="2:12" x14ac:dyDescent="0.25">
      <c r="B197" s="19"/>
      <c r="C197" s="104">
        <v>187</v>
      </c>
      <c r="D197" s="105">
        <f>'2 - Dados Financeiros'!D191</f>
        <v>1.1063904337674728E-12</v>
      </c>
      <c r="E197" s="105">
        <f t="shared" si="6"/>
        <v>1.1063904337674728E-12</v>
      </c>
      <c r="F197" s="96"/>
      <c r="G197" s="106">
        <f>IF(C197&gt;'0 - Informações do Contrato'!$D$31,0,'1 - Informações Básicas'!$D$7)</f>
        <v>0</v>
      </c>
      <c r="H197" s="105">
        <f t="shared" si="7"/>
        <v>0</v>
      </c>
      <c r="I197" s="96"/>
      <c r="J197" s="106">
        <f>IF((D197&lt;0.000001),0,'0 - Informações do Contrato'!$D$28)</f>
        <v>0</v>
      </c>
      <c r="K197" s="100">
        <f t="shared" si="8"/>
        <v>0</v>
      </c>
      <c r="L197" s="19"/>
    </row>
    <row r="198" spans="2:12" x14ac:dyDescent="0.25">
      <c r="B198" s="19"/>
      <c r="C198" s="104">
        <v>188</v>
      </c>
      <c r="D198" s="105">
        <f>'2 - Dados Financeiros'!D192</f>
        <v>1.110898005347686E-12</v>
      </c>
      <c r="E198" s="105">
        <f t="shared" si="6"/>
        <v>1.110898005347686E-12</v>
      </c>
      <c r="F198" s="96"/>
      <c r="G198" s="106">
        <f>IF(C198&gt;'0 - Informações do Contrato'!$D$31,0,'1 - Informações Básicas'!$D$7)</f>
        <v>0</v>
      </c>
      <c r="H198" s="105">
        <f t="shared" si="7"/>
        <v>0</v>
      </c>
      <c r="I198" s="96"/>
      <c r="J198" s="106">
        <f>IF((D198&lt;0.000001),0,'0 - Informações do Contrato'!$D$28)</f>
        <v>0</v>
      </c>
      <c r="K198" s="100">
        <f t="shared" si="8"/>
        <v>0</v>
      </c>
      <c r="L198" s="19"/>
    </row>
    <row r="199" spans="2:12" x14ac:dyDescent="0.25">
      <c r="B199" s="19"/>
      <c r="C199" s="104">
        <v>189</v>
      </c>
      <c r="D199" s="105">
        <f>'2 - Dados Financeiros'!D193</f>
        <v>1.1154239413324804E-12</v>
      </c>
      <c r="E199" s="105">
        <f t="shared" si="6"/>
        <v>1.1154239413324804E-12</v>
      </c>
      <c r="F199" s="96"/>
      <c r="G199" s="106">
        <f>IF(C199&gt;'0 - Informações do Contrato'!$D$31,0,'1 - Informações Básicas'!$D$7)</f>
        <v>0</v>
      </c>
      <c r="H199" s="105">
        <f t="shared" si="7"/>
        <v>0</v>
      </c>
      <c r="I199" s="96"/>
      <c r="J199" s="106">
        <f>IF((D199&lt;0.000001),0,'0 - Informações do Contrato'!$D$28)</f>
        <v>0</v>
      </c>
      <c r="K199" s="100">
        <f t="shared" si="8"/>
        <v>0</v>
      </c>
      <c r="L199" s="19"/>
    </row>
    <row r="200" spans="2:12" x14ac:dyDescent="0.25">
      <c r="B200" s="19"/>
      <c r="C200" s="104">
        <v>190</v>
      </c>
      <c r="D200" s="105">
        <f>'2 - Dados Financeiros'!D194</f>
        <v>1.1199683165407138E-12</v>
      </c>
      <c r="E200" s="105">
        <f t="shared" si="6"/>
        <v>1.1199683165407138E-12</v>
      </c>
      <c r="F200" s="96"/>
      <c r="G200" s="106">
        <f>IF(C200&gt;'0 - Informações do Contrato'!$D$31,0,'1 - Informações Básicas'!$D$7)</f>
        <v>0</v>
      </c>
      <c r="H200" s="105">
        <f t="shared" si="7"/>
        <v>0</v>
      </c>
      <c r="I200" s="96"/>
      <c r="J200" s="106">
        <f>IF((D200&lt;0.000001),0,'0 - Informações do Contrato'!$D$28)</f>
        <v>0</v>
      </c>
      <c r="K200" s="100">
        <f t="shared" si="8"/>
        <v>0</v>
      </c>
      <c r="L200" s="19"/>
    </row>
    <row r="201" spans="2:12" x14ac:dyDescent="0.25">
      <c r="B201" s="19"/>
      <c r="C201" s="104">
        <v>191</v>
      </c>
      <c r="D201" s="105">
        <f>'2 - Dados Financeiros'!D195</f>
        <v>1.1245312060960648E-12</v>
      </c>
      <c r="E201" s="105">
        <f t="shared" si="6"/>
        <v>1.1245312060960648E-12</v>
      </c>
      <c r="F201" s="96"/>
      <c r="G201" s="106">
        <f>IF(C201&gt;'0 - Informações do Contrato'!$D$31,0,'1 - Informações Básicas'!$D$7)</f>
        <v>0</v>
      </c>
      <c r="H201" s="105">
        <f t="shared" si="7"/>
        <v>0</v>
      </c>
      <c r="I201" s="96"/>
      <c r="J201" s="106">
        <f>IF((D201&lt;0.000001),0,'0 - Informações do Contrato'!$D$28)</f>
        <v>0</v>
      </c>
      <c r="K201" s="100">
        <f t="shared" si="8"/>
        <v>0</v>
      </c>
      <c r="L201" s="19"/>
    </row>
    <row r="202" spans="2:12" x14ac:dyDescent="0.25">
      <c r="B202" s="19"/>
      <c r="C202" s="104">
        <v>192</v>
      </c>
      <c r="D202" s="105">
        <f>'2 - Dados Financeiros'!D196</f>
        <v>1.1291126854282756E-12</v>
      </c>
      <c r="E202" s="105">
        <f t="shared" si="6"/>
        <v>1.1291126854282756E-12</v>
      </c>
      <c r="F202" s="96"/>
      <c r="G202" s="106">
        <f>IF(C202&gt;'0 - Informações do Contrato'!$D$31,0,'1 - Informações Básicas'!$D$7)</f>
        <v>0</v>
      </c>
      <c r="H202" s="105">
        <f t="shared" si="7"/>
        <v>0</v>
      </c>
      <c r="I202" s="96"/>
      <c r="J202" s="106">
        <f>IF((D202&lt;0.000001),0,'0 - Informações do Contrato'!$D$28)</f>
        <v>0</v>
      </c>
      <c r="K202" s="100">
        <f t="shared" si="8"/>
        <v>0</v>
      </c>
      <c r="L202" s="19"/>
    </row>
    <row r="203" spans="2:12" x14ac:dyDescent="0.25">
      <c r="B203" s="19"/>
      <c r="C203" s="89">
        <v>193</v>
      </c>
      <c r="D203" s="80">
        <f>'2 - Dados Financeiros'!D197</f>
        <v>1.1337128302743979E-12</v>
      </c>
      <c r="E203" s="80">
        <f t="shared" ref="E203:E266" si="9">D203</f>
        <v>1.1337128302743979E-12</v>
      </c>
      <c r="F203" s="96"/>
      <c r="G203" s="78">
        <f>IF(C203&gt;'0 - Informações do Contrato'!$D$31,0,'1 - Informações Básicas'!$D$7)</f>
        <v>0</v>
      </c>
      <c r="H203" s="80">
        <f t="shared" ref="H203:H266" si="10">G203</f>
        <v>0</v>
      </c>
      <c r="I203" s="96"/>
      <c r="J203" s="78">
        <f>IF((D203&lt;0.000001),0,'0 - Informações do Contrato'!$D$28)</f>
        <v>0</v>
      </c>
      <c r="K203" s="76">
        <f t="shared" ref="K203:K266" si="11">J203</f>
        <v>0</v>
      </c>
      <c r="L203" s="19"/>
    </row>
    <row r="204" spans="2:12" x14ac:dyDescent="0.25">
      <c r="B204" s="19"/>
      <c r="C204" s="89">
        <v>194</v>
      </c>
      <c r="D204" s="80">
        <f>'2 - Dados Financeiros'!D198</f>
        <v>1.1383317166800462E-12</v>
      </c>
      <c r="E204" s="80">
        <f t="shared" si="9"/>
        <v>1.1383317166800462E-12</v>
      </c>
      <c r="F204" s="96"/>
      <c r="G204" s="78">
        <f>IF(C204&gt;'0 - Informações do Contrato'!$D$31,0,'1 - Informações Básicas'!$D$7)</f>
        <v>0</v>
      </c>
      <c r="H204" s="80">
        <f t="shared" si="10"/>
        <v>0</v>
      </c>
      <c r="I204" s="96"/>
      <c r="J204" s="78">
        <f>IF((D204&lt;0.000001),0,'0 - Informações do Contrato'!$D$28)</f>
        <v>0</v>
      </c>
      <c r="K204" s="76">
        <f t="shared" si="11"/>
        <v>0</v>
      </c>
      <c r="L204" s="19"/>
    </row>
    <row r="205" spans="2:12" x14ac:dyDescent="0.25">
      <c r="B205" s="19"/>
      <c r="C205" s="89">
        <v>195</v>
      </c>
      <c r="D205" s="80">
        <f>'2 - Dados Financeiros'!D199</f>
        <v>1.1429694210006536E-12</v>
      </c>
      <c r="E205" s="80">
        <f t="shared" si="9"/>
        <v>1.1429694210006536E-12</v>
      </c>
      <c r="F205" s="96"/>
      <c r="G205" s="78">
        <f>IF(C205&gt;'0 - Informações do Contrato'!$D$31,0,'1 - Informações Básicas'!$D$7)</f>
        <v>0</v>
      </c>
      <c r="H205" s="80">
        <f t="shared" si="10"/>
        <v>0</v>
      </c>
      <c r="I205" s="96"/>
      <c r="J205" s="78">
        <f>IF((D205&lt;0.000001),0,'0 - Informações do Contrato'!$D$28)</f>
        <v>0</v>
      </c>
      <c r="K205" s="76">
        <f t="shared" si="11"/>
        <v>0</v>
      </c>
      <c r="L205" s="19"/>
    </row>
    <row r="206" spans="2:12" x14ac:dyDescent="0.25">
      <c r="B206" s="19"/>
      <c r="C206" s="89">
        <v>196</v>
      </c>
      <c r="D206" s="80">
        <f>'2 - Dados Financeiros'!D200</f>
        <v>1.1476260199027353E-12</v>
      </c>
      <c r="E206" s="80">
        <f t="shared" si="9"/>
        <v>1.1476260199027353E-12</v>
      </c>
      <c r="F206" s="96"/>
      <c r="G206" s="78">
        <f>IF(C206&gt;'0 - Informações do Contrato'!$D$31,0,'1 - Informações Básicas'!$D$7)</f>
        <v>0</v>
      </c>
      <c r="H206" s="80">
        <f t="shared" si="10"/>
        <v>0</v>
      </c>
      <c r="I206" s="96"/>
      <c r="J206" s="78">
        <f>IF((D206&lt;0.000001),0,'0 - Informações do Contrato'!$D$28)</f>
        <v>0</v>
      </c>
      <c r="K206" s="76">
        <f t="shared" si="11"/>
        <v>0</v>
      </c>
      <c r="L206" s="19"/>
    </row>
    <row r="207" spans="2:12" x14ac:dyDescent="0.25">
      <c r="B207" s="19"/>
      <c r="C207" s="89">
        <v>197</v>
      </c>
      <c r="D207" s="80">
        <f>'2 - Dados Financeiros'!D201</f>
        <v>1.1523015903651547E-12</v>
      </c>
      <c r="E207" s="80">
        <f t="shared" si="9"/>
        <v>1.1523015903651547E-12</v>
      </c>
      <c r="F207" s="96"/>
      <c r="G207" s="78">
        <f>IF(C207&gt;'0 - Informações do Contrato'!$D$31,0,'1 - Informações Básicas'!$D$7)</f>
        <v>0</v>
      </c>
      <c r="H207" s="80">
        <f t="shared" si="10"/>
        <v>0</v>
      </c>
      <c r="I207" s="96"/>
      <c r="J207" s="78">
        <f>IF((D207&lt;0.000001),0,'0 - Informações do Contrato'!$D$28)</f>
        <v>0</v>
      </c>
      <c r="K207" s="76">
        <f t="shared" si="11"/>
        <v>0</v>
      </c>
      <c r="L207" s="19"/>
    </row>
    <row r="208" spans="2:12" x14ac:dyDescent="0.25">
      <c r="B208" s="19"/>
      <c r="C208" s="89">
        <v>198</v>
      </c>
      <c r="D208" s="80">
        <f>'2 - Dados Financeiros'!D202</f>
        <v>1.1569962096803972E-12</v>
      </c>
      <c r="E208" s="80">
        <f t="shared" si="9"/>
        <v>1.1569962096803972E-12</v>
      </c>
      <c r="F208" s="96"/>
      <c r="G208" s="78">
        <f>IF(C208&gt;'0 - Informações do Contrato'!$D$31,0,'1 - Informações Básicas'!$D$7)</f>
        <v>0</v>
      </c>
      <c r="H208" s="80">
        <f t="shared" si="10"/>
        <v>0</v>
      </c>
      <c r="I208" s="96"/>
      <c r="J208" s="78">
        <f>IF((D208&lt;0.000001),0,'0 - Informações do Contrato'!$D$28)</f>
        <v>0</v>
      </c>
      <c r="K208" s="76">
        <f t="shared" si="11"/>
        <v>0</v>
      </c>
      <c r="L208" s="19"/>
    </row>
    <row r="209" spans="2:12" x14ac:dyDescent="0.25">
      <c r="B209" s="19"/>
      <c r="C209" s="89">
        <v>199</v>
      </c>
      <c r="D209" s="80">
        <f>'2 - Dados Financeiros'!D203</f>
        <v>1.1617099554558471E-12</v>
      </c>
      <c r="E209" s="80">
        <f t="shared" si="9"/>
        <v>1.1617099554558471E-12</v>
      </c>
      <c r="F209" s="96"/>
      <c r="G209" s="78">
        <f>IF(C209&gt;'0 - Informações do Contrato'!$D$31,0,'1 - Informações Básicas'!$D$7)</f>
        <v>0</v>
      </c>
      <c r="H209" s="80">
        <f t="shared" si="10"/>
        <v>0</v>
      </c>
      <c r="I209" s="96"/>
      <c r="J209" s="78">
        <f>IF((D209&lt;0.000001),0,'0 - Informações do Contrato'!$D$28)</f>
        <v>0</v>
      </c>
      <c r="K209" s="76">
        <f t="shared" si="11"/>
        <v>0</v>
      </c>
      <c r="L209" s="19"/>
    </row>
    <row r="210" spans="2:12" x14ac:dyDescent="0.25">
      <c r="B210" s="19"/>
      <c r="C210" s="89">
        <v>200</v>
      </c>
      <c r="D210" s="80">
        <f>'2 - Dados Financeiros'!D204</f>
        <v>1.1664429056150709E-12</v>
      </c>
      <c r="E210" s="80">
        <f t="shared" si="9"/>
        <v>1.1664429056150709E-12</v>
      </c>
      <c r="F210" s="96"/>
      <c r="G210" s="78">
        <f>IF(C210&gt;'0 - Informações do Contrato'!$D$31,0,'1 - Informações Básicas'!$D$7)</f>
        <v>0</v>
      </c>
      <c r="H210" s="80">
        <f t="shared" si="10"/>
        <v>0</v>
      </c>
      <c r="I210" s="96"/>
      <c r="J210" s="78">
        <f>IF((D210&lt;0.000001),0,'0 - Informações do Contrato'!$D$28)</f>
        <v>0</v>
      </c>
      <c r="K210" s="76">
        <f t="shared" si="11"/>
        <v>0</v>
      </c>
      <c r="L210" s="19"/>
    </row>
    <row r="211" spans="2:12" x14ac:dyDescent="0.25">
      <c r="B211" s="19"/>
      <c r="C211" s="89">
        <v>201</v>
      </c>
      <c r="D211" s="80">
        <f>'2 - Dados Financeiros'!D205</f>
        <v>1.1711951383991051E-12</v>
      </c>
      <c r="E211" s="80">
        <f t="shared" si="9"/>
        <v>1.1711951383991051E-12</v>
      </c>
      <c r="F211" s="96"/>
      <c r="G211" s="78">
        <f>IF(C211&gt;'0 - Informações do Contrato'!$D$31,0,'1 - Informações Básicas'!$D$7)</f>
        <v>0</v>
      </c>
      <c r="H211" s="80">
        <f t="shared" si="10"/>
        <v>0</v>
      </c>
      <c r="I211" s="96"/>
      <c r="J211" s="78">
        <f>IF((D211&lt;0.000001),0,'0 - Informações do Contrato'!$D$28)</f>
        <v>0</v>
      </c>
      <c r="K211" s="76">
        <f t="shared" si="11"/>
        <v>0</v>
      </c>
      <c r="L211" s="19"/>
    </row>
    <row r="212" spans="2:12" x14ac:dyDescent="0.25">
      <c r="B212" s="19"/>
      <c r="C212" s="89">
        <v>202</v>
      </c>
      <c r="D212" s="80">
        <f>'2 - Dados Financeiros'!D206</f>
        <v>1.1759667323677502E-12</v>
      </c>
      <c r="E212" s="80">
        <f t="shared" si="9"/>
        <v>1.1759667323677502E-12</v>
      </c>
      <c r="F212" s="96"/>
      <c r="G212" s="78">
        <f>IF(C212&gt;'0 - Informações do Contrato'!$D$31,0,'1 - Informações Básicas'!$D$7)</f>
        <v>0</v>
      </c>
      <c r="H212" s="80">
        <f t="shared" si="10"/>
        <v>0</v>
      </c>
      <c r="I212" s="96"/>
      <c r="J212" s="78">
        <f>IF((D212&lt;0.000001),0,'0 - Informações do Contrato'!$D$28)</f>
        <v>0</v>
      </c>
      <c r="K212" s="76">
        <f t="shared" si="11"/>
        <v>0</v>
      </c>
      <c r="L212" s="19"/>
    </row>
    <row r="213" spans="2:12" x14ac:dyDescent="0.25">
      <c r="B213" s="19"/>
      <c r="C213" s="89">
        <v>203</v>
      </c>
      <c r="D213" s="80">
        <f>'2 - Dados Financeiros'!D207</f>
        <v>1.1807577664008691E-12</v>
      </c>
      <c r="E213" s="80">
        <f t="shared" si="9"/>
        <v>1.1807577664008691E-12</v>
      </c>
      <c r="F213" s="96"/>
      <c r="G213" s="78">
        <f>IF(C213&gt;'0 - Informações do Contrato'!$D$31,0,'1 - Informações Básicas'!$D$7)</f>
        <v>0</v>
      </c>
      <c r="H213" s="80">
        <f t="shared" si="10"/>
        <v>0</v>
      </c>
      <c r="I213" s="96"/>
      <c r="J213" s="78">
        <f>IF((D213&lt;0.000001),0,'0 - Informações do Contrato'!$D$28)</f>
        <v>0</v>
      </c>
      <c r="K213" s="76">
        <f t="shared" si="11"/>
        <v>0</v>
      </c>
      <c r="L213" s="19"/>
    </row>
    <row r="214" spans="2:12" x14ac:dyDescent="0.25">
      <c r="B214" s="19"/>
      <c r="C214" s="89">
        <v>204</v>
      </c>
      <c r="D214" s="80">
        <f>'2 - Dados Financeiros'!D208</f>
        <v>1.1855683196996902E-12</v>
      </c>
      <c r="E214" s="80">
        <f t="shared" si="9"/>
        <v>1.1855683196996902E-12</v>
      </c>
      <c r="F214" s="96"/>
      <c r="G214" s="78">
        <f>IF(C214&gt;'0 - Informações do Contrato'!$D$31,0,'1 - Informações Básicas'!$D$7)</f>
        <v>0</v>
      </c>
      <c r="H214" s="80">
        <f t="shared" si="10"/>
        <v>0</v>
      </c>
      <c r="I214" s="96"/>
      <c r="J214" s="78">
        <f>IF((D214&lt;0.000001),0,'0 - Informações do Contrato'!$D$28)</f>
        <v>0</v>
      </c>
      <c r="K214" s="76">
        <f t="shared" si="11"/>
        <v>0</v>
      </c>
      <c r="L214" s="19"/>
    </row>
    <row r="215" spans="2:12" x14ac:dyDescent="0.25">
      <c r="B215" s="19"/>
      <c r="C215" s="104">
        <v>205</v>
      </c>
      <c r="D215" s="105">
        <f>'2 - Dados Financeiros'!D209</f>
        <v>1.1903984717881187E-12</v>
      </c>
      <c r="E215" s="105">
        <f t="shared" si="9"/>
        <v>1.1903984717881187E-12</v>
      </c>
      <c r="F215" s="96"/>
      <c r="G215" s="106">
        <f>IF(C215&gt;'0 - Informações do Contrato'!$D$31,0,'1 - Informações Básicas'!$D$7)</f>
        <v>0</v>
      </c>
      <c r="H215" s="105">
        <f t="shared" si="10"/>
        <v>0</v>
      </c>
      <c r="I215" s="96"/>
      <c r="J215" s="106">
        <f>IF((D215&lt;0.000001),0,'0 - Informações do Contrato'!$D$28)</f>
        <v>0</v>
      </c>
      <c r="K215" s="100">
        <f t="shared" si="11"/>
        <v>0</v>
      </c>
      <c r="L215" s="19"/>
    </row>
    <row r="216" spans="2:12" x14ac:dyDescent="0.25">
      <c r="B216" s="19"/>
      <c r="C216" s="104">
        <v>206</v>
      </c>
      <c r="D216" s="105">
        <f>'2 - Dados Financeiros'!D210</f>
        <v>1.1952483025140493E-12</v>
      </c>
      <c r="E216" s="105">
        <f t="shared" si="9"/>
        <v>1.1952483025140493E-12</v>
      </c>
      <c r="F216" s="96"/>
      <c r="G216" s="106">
        <f>IF(C216&gt;'0 - Informações do Contrato'!$D$31,0,'1 - Informações Básicas'!$D$7)</f>
        <v>0</v>
      </c>
      <c r="H216" s="105">
        <f t="shared" si="10"/>
        <v>0</v>
      </c>
      <c r="I216" s="96"/>
      <c r="J216" s="106">
        <f>IF((D216&lt;0.000001),0,'0 - Informações do Contrato'!$D$28)</f>
        <v>0</v>
      </c>
      <c r="K216" s="100">
        <f t="shared" si="11"/>
        <v>0</v>
      </c>
      <c r="L216" s="19"/>
    </row>
    <row r="217" spans="2:12" x14ac:dyDescent="0.25">
      <c r="B217" s="19"/>
      <c r="C217" s="104">
        <v>207</v>
      </c>
      <c r="D217" s="105">
        <f>'2 - Dados Financeiros'!D211</f>
        <v>1.2001178920506872E-12</v>
      </c>
      <c r="E217" s="105">
        <f t="shared" si="9"/>
        <v>1.2001178920506872E-12</v>
      </c>
      <c r="F217" s="96"/>
      <c r="G217" s="106">
        <f>IF(C217&gt;'0 - Informações do Contrato'!$D$31,0,'1 - Informações Básicas'!$D$7)</f>
        <v>0</v>
      </c>
      <c r="H217" s="105">
        <f t="shared" si="10"/>
        <v>0</v>
      </c>
      <c r="I217" s="96"/>
      <c r="J217" s="106">
        <f>IF((D217&lt;0.000001),0,'0 - Informações do Contrato'!$D$28)</f>
        <v>0</v>
      </c>
      <c r="K217" s="100">
        <f t="shared" si="11"/>
        <v>0</v>
      </c>
      <c r="L217" s="19"/>
    </row>
    <row r="218" spans="2:12" x14ac:dyDescent="0.25">
      <c r="B218" s="19"/>
      <c r="C218" s="104">
        <v>208</v>
      </c>
      <c r="D218" s="105">
        <f>'2 - Dados Financeiros'!D212</f>
        <v>1.2050073208978728E-12</v>
      </c>
      <c r="E218" s="105">
        <f t="shared" si="9"/>
        <v>1.2050073208978728E-12</v>
      </c>
      <c r="F218" s="96"/>
      <c r="G218" s="106">
        <f>IF(C218&gt;'0 - Informações do Contrato'!$D$31,0,'1 - Informações Básicas'!$D$7)</f>
        <v>0</v>
      </c>
      <c r="H218" s="105">
        <f t="shared" si="10"/>
        <v>0</v>
      </c>
      <c r="I218" s="96"/>
      <c r="J218" s="106">
        <f>IF((D218&lt;0.000001),0,'0 - Informações do Contrato'!$D$28)</f>
        <v>0</v>
      </c>
      <c r="K218" s="100">
        <f t="shared" si="11"/>
        <v>0</v>
      </c>
      <c r="L218" s="19"/>
    </row>
    <row r="219" spans="2:12" x14ac:dyDescent="0.25">
      <c r="B219" s="19"/>
      <c r="C219" s="104">
        <v>209</v>
      </c>
      <c r="D219" s="105">
        <f>'2 - Dados Financeiros'!D213</f>
        <v>1.2099166698834132E-12</v>
      </c>
      <c r="E219" s="105">
        <f t="shared" si="9"/>
        <v>1.2099166698834132E-12</v>
      </c>
      <c r="F219" s="96"/>
      <c r="G219" s="106">
        <f>IF(C219&gt;'0 - Informações do Contrato'!$D$31,0,'1 - Informações Básicas'!$D$7)</f>
        <v>0</v>
      </c>
      <c r="H219" s="105">
        <f t="shared" si="10"/>
        <v>0</v>
      </c>
      <c r="I219" s="96"/>
      <c r="J219" s="106">
        <f>IF((D219&lt;0.000001),0,'0 - Informações do Contrato'!$D$28)</f>
        <v>0</v>
      </c>
      <c r="K219" s="100">
        <f t="shared" si="11"/>
        <v>0</v>
      </c>
      <c r="L219" s="19"/>
    </row>
    <row r="220" spans="2:12" x14ac:dyDescent="0.25">
      <c r="B220" s="19"/>
      <c r="C220" s="104">
        <v>210</v>
      </c>
      <c r="D220" s="105">
        <f>'2 - Dados Financeiros'!D214</f>
        <v>1.2148460201644176E-12</v>
      </c>
      <c r="E220" s="105">
        <f t="shared" si="9"/>
        <v>1.2148460201644176E-12</v>
      </c>
      <c r="F220" s="96"/>
      <c r="G220" s="106">
        <f>IF(C220&gt;'0 - Informações do Contrato'!$D$31,0,'1 - Informações Básicas'!$D$7)</f>
        <v>0</v>
      </c>
      <c r="H220" s="105">
        <f t="shared" si="10"/>
        <v>0</v>
      </c>
      <c r="I220" s="96"/>
      <c r="J220" s="106">
        <f>IF((D220&lt;0.000001),0,'0 - Informações do Contrato'!$D$28)</f>
        <v>0</v>
      </c>
      <c r="K220" s="100">
        <f t="shared" si="11"/>
        <v>0</v>
      </c>
      <c r="L220" s="19"/>
    </row>
    <row r="221" spans="2:12" x14ac:dyDescent="0.25">
      <c r="B221" s="19"/>
      <c r="C221" s="104">
        <v>211</v>
      </c>
      <c r="D221" s="105">
        <f>'2 - Dados Financeiros'!D215</f>
        <v>1.2197954532286399E-12</v>
      </c>
      <c r="E221" s="105">
        <f t="shared" si="9"/>
        <v>1.2197954532286399E-12</v>
      </c>
      <c r="F221" s="96"/>
      <c r="G221" s="106">
        <f>IF(C221&gt;'0 - Informações do Contrato'!$D$31,0,'1 - Informações Básicas'!$D$7)</f>
        <v>0</v>
      </c>
      <c r="H221" s="105">
        <f t="shared" si="10"/>
        <v>0</v>
      </c>
      <c r="I221" s="96"/>
      <c r="J221" s="106">
        <f>IF((D221&lt;0.000001),0,'0 - Informações do Contrato'!$D$28)</f>
        <v>0</v>
      </c>
      <c r="K221" s="100">
        <f t="shared" si="11"/>
        <v>0</v>
      </c>
      <c r="L221" s="19"/>
    </row>
    <row r="222" spans="2:12" x14ac:dyDescent="0.25">
      <c r="B222" s="19"/>
      <c r="C222" s="104">
        <v>212</v>
      </c>
      <c r="D222" s="105">
        <f>'2 - Dados Financeiros'!D216</f>
        <v>1.2247650508958249E-12</v>
      </c>
      <c r="E222" s="105">
        <f t="shared" si="9"/>
        <v>1.2247650508958249E-12</v>
      </c>
      <c r="F222" s="96"/>
      <c r="G222" s="106">
        <f>IF(C222&gt;'0 - Informações do Contrato'!$D$31,0,'1 - Informações Básicas'!$D$7)</f>
        <v>0</v>
      </c>
      <c r="H222" s="105">
        <f t="shared" si="10"/>
        <v>0</v>
      </c>
      <c r="I222" s="96"/>
      <c r="J222" s="106">
        <f>IF((D222&lt;0.000001),0,'0 - Informações do Contrato'!$D$28)</f>
        <v>0</v>
      </c>
      <c r="K222" s="100">
        <f t="shared" si="11"/>
        <v>0</v>
      </c>
      <c r="L222" s="19"/>
    </row>
    <row r="223" spans="2:12" x14ac:dyDescent="0.25">
      <c r="B223" s="19"/>
      <c r="C223" s="104">
        <v>213</v>
      </c>
      <c r="D223" s="105">
        <f>'2 - Dados Financeiros'!D217</f>
        <v>1.2297548953190607E-12</v>
      </c>
      <c r="E223" s="105">
        <f t="shared" si="9"/>
        <v>1.2297548953190607E-12</v>
      </c>
      <c r="F223" s="96"/>
      <c r="G223" s="106">
        <f>IF(C223&gt;'0 - Informações do Contrato'!$D$31,0,'1 - Informações Básicas'!$D$7)</f>
        <v>0</v>
      </c>
      <c r="H223" s="105">
        <f t="shared" si="10"/>
        <v>0</v>
      </c>
      <c r="I223" s="96"/>
      <c r="J223" s="106">
        <f>IF((D223&lt;0.000001),0,'0 - Informações do Contrato'!$D$28)</f>
        <v>0</v>
      </c>
      <c r="K223" s="100">
        <f t="shared" si="11"/>
        <v>0</v>
      </c>
      <c r="L223" s="19"/>
    </row>
    <row r="224" spans="2:12" x14ac:dyDescent="0.25">
      <c r="B224" s="19"/>
      <c r="C224" s="104">
        <v>214</v>
      </c>
      <c r="D224" s="105">
        <f>'2 - Dados Financeiros'!D218</f>
        <v>1.2347650689861382E-12</v>
      </c>
      <c r="E224" s="105">
        <f t="shared" si="9"/>
        <v>1.2347650689861382E-12</v>
      </c>
      <c r="F224" s="96"/>
      <c r="G224" s="106">
        <f>IF(C224&gt;'0 - Informações do Contrato'!$D$31,0,'1 - Informações Básicas'!$D$7)</f>
        <v>0</v>
      </c>
      <c r="H224" s="105">
        <f t="shared" si="10"/>
        <v>0</v>
      </c>
      <c r="I224" s="96"/>
      <c r="J224" s="106">
        <f>IF((D224&lt;0.000001),0,'0 - Informações do Contrato'!$D$28)</f>
        <v>0</v>
      </c>
      <c r="K224" s="100">
        <f t="shared" si="11"/>
        <v>0</v>
      </c>
      <c r="L224" s="19"/>
    </row>
    <row r="225" spans="2:12" x14ac:dyDescent="0.25">
      <c r="B225" s="19"/>
      <c r="C225" s="104">
        <v>215</v>
      </c>
      <c r="D225" s="105">
        <f>'2 - Dados Financeiros'!D219</f>
        <v>1.2397956547209128E-12</v>
      </c>
      <c r="E225" s="105">
        <f t="shared" si="9"/>
        <v>1.2397956547209128E-12</v>
      </c>
      <c r="F225" s="96"/>
      <c r="G225" s="106">
        <f>IF(C225&gt;'0 - Informações do Contrato'!$D$31,0,'1 - Informações Básicas'!$D$7)</f>
        <v>0</v>
      </c>
      <c r="H225" s="105">
        <f t="shared" si="10"/>
        <v>0</v>
      </c>
      <c r="I225" s="96"/>
      <c r="J225" s="106">
        <f>IF((D225&lt;0.000001),0,'0 - Informações do Contrato'!$D$28)</f>
        <v>0</v>
      </c>
      <c r="K225" s="100">
        <f t="shared" si="11"/>
        <v>0</v>
      </c>
      <c r="L225" s="19"/>
    </row>
    <row r="226" spans="2:12" x14ac:dyDescent="0.25">
      <c r="B226" s="19"/>
      <c r="C226" s="104">
        <v>216</v>
      </c>
      <c r="D226" s="105">
        <f>'2 - Dados Financeiros'!D220</f>
        <v>1.244846735684675E-12</v>
      </c>
      <c r="E226" s="105">
        <f t="shared" si="9"/>
        <v>1.244846735684675E-12</v>
      </c>
      <c r="F226" s="96"/>
      <c r="G226" s="106">
        <f>IF(C226&gt;'0 - Informações do Contrato'!$D$31,0,'1 - Informações Básicas'!$D$7)</f>
        <v>0</v>
      </c>
      <c r="H226" s="105">
        <f t="shared" si="10"/>
        <v>0</v>
      </c>
      <c r="I226" s="96"/>
      <c r="J226" s="106">
        <f>IF((D226&lt;0.000001),0,'0 - Informações do Contrato'!$D$28)</f>
        <v>0</v>
      </c>
      <c r="K226" s="100">
        <f t="shared" si="11"/>
        <v>0</v>
      </c>
      <c r="L226" s="19"/>
    </row>
    <row r="227" spans="2:12" x14ac:dyDescent="0.25">
      <c r="B227" s="19"/>
      <c r="C227" s="89">
        <v>217</v>
      </c>
      <c r="D227" s="80">
        <f>'2 - Dados Financeiros'!D221</f>
        <v>1.249918395377525E-12</v>
      </c>
      <c r="E227" s="80">
        <f t="shared" si="9"/>
        <v>1.249918395377525E-12</v>
      </c>
      <c r="F227" s="96"/>
      <c r="G227" s="78">
        <f>IF(C227&gt;'0 - Informações do Contrato'!$D$31,0,'1 - Informações Básicas'!$D$7)</f>
        <v>0</v>
      </c>
      <c r="H227" s="80">
        <f t="shared" si="10"/>
        <v>0</v>
      </c>
      <c r="I227" s="96"/>
      <c r="J227" s="78">
        <f>IF((D227&lt;0.000001),0,'0 - Informações do Contrato'!$D$28)</f>
        <v>0</v>
      </c>
      <c r="K227" s="76">
        <f t="shared" si="11"/>
        <v>0</v>
      </c>
      <c r="L227" s="19"/>
    </row>
    <row r="228" spans="2:12" x14ac:dyDescent="0.25">
      <c r="B228" s="19"/>
      <c r="C228" s="89">
        <v>218</v>
      </c>
      <c r="D228" s="80">
        <f>'2 - Dados Financeiros'!D222</f>
        <v>1.2550107176397521E-12</v>
      </c>
      <c r="E228" s="80">
        <f t="shared" si="9"/>
        <v>1.2550107176397521E-12</v>
      </c>
      <c r="F228" s="96"/>
      <c r="G228" s="78">
        <f>IF(C228&gt;'0 - Informações do Contrato'!$D$31,0,'1 - Informações Básicas'!$D$7)</f>
        <v>0</v>
      </c>
      <c r="H228" s="80">
        <f t="shared" si="10"/>
        <v>0</v>
      </c>
      <c r="I228" s="96"/>
      <c r="J228" s="78">
        <f>IF((D228&lt;0.000001),0,'0 - Informações do Contrato'!$D$28)</f>
        <v>0</v>
      </c>
      <c r="K228" s="76">
        <f t="shared" si="11"/>
        <v>0</v>
      </c>
      <c r="L228" s="19"/>
    </row>
    <row r="229" spans="2:12" x14ac:dyDescent="0.25">
      <c r="B229" s="19"/>
      <c r="C229" s="89">
        <v>219</v>
      </c>
      <c r="D229" s="80">
        <f>'2 - Dados Financeiros'!D223</f>
        <v>1.260123786653222E-12</v>
      </c>
      <c r="E229" s="80">
        <f t="shared" si="9"/>
        <v>1.260123786653222E-12</v>
      </c>
      <c r="F229" s="96"/>
      <c r="G229" s="78">
        <f>IF(C229&gt;'0 - Informações do Contrato'!$D$31,0,'1 - Informações Básicas'!$D$7)</f>
        <v>0</v>
      </c>
      <c r="H229" s="80">
        <f t="shared" si="10"/>
        <v>0</v>
      </c>
      <c r="I229" s="96"/>
      <c r="J229" s="78">
        <f>IF((D229&lt;0.000001),0,'0 - Informações do Contrato'!$D$28)</f>
        <v>0</v>
      </c>
      <c r="K229" s="76">
        <f t="shared" si="11"/>
        <v>0</v>
      </c>
      <c r="L229" s="19"/>
    </row>
    <row r="230" spans="2:12" x14ac:dyDescent="0.25">
      <c r="B230" s="19"/>
      <c r="C230" s="89">
        <v>220</v>
      </c>
      <c r="D230" s="80">
        <f>'2 - Dados Financeiros'!D224</f>
        <v>1.2652576869427669E-12</v>
      </c>
      <c r="E230" s="80">
        <f t="shared" si="9"/>
        <v>1.2652576869427669E-12</v>
      </c>
      <c r="F230" s="96"/>
      <c r="G230" s="78">
        <f>IF(C230&gt;'0 - Informações do Contrato'!$D$31,0,'1 - Informações Básicas'!$D$7)</f>
        <v>0</v>
      </c>
      <c r="H230" s="80">
        <f t="shared" si="10"/>
        <v>0</v>
      </c>
      <c r="I230" s="96"/>
      <c r="J230" s="78">
        <f>IF((D230&lt;0.000001),0,'0 - Informações do Contrato'!$D$28)</f>
        <v>0</v>
      </c>
      <c r="K230" s="76">
        <f t="shared" si="11"/>
        <v>0</v>
      </c>
      <c r="L230" s="19"/>
    </row>
    <row r="231" spans="2:12" x14ac:dyDescent="0.25">
      <c r="B231" s="19"/>
      <c r="C231" s="89">
        <v>221</v>
      </c>
      <c r="D231" s="80">
        <f>'2 - Dados Financeiros'!D225</f>
        <v>1.2704125033775843E-12</v>
      </c>
      <c r="E231" s="80">
        <f t="shared" si="9"/>
        <v>1.2704125033775843E-12</v>
      </c>
      <c r="F231" s="96"/>
      <c r="G231" s="78">
        <f>IF(C231&gt;'0 - Informações do Contrato'!$D$31,0,'1 - Informações Básicas'!$D$7)</f>
        <v>0</v>
      </c>
      <c r="H231" s="80">
        <f t="shared" si="10"/>
        <v>0</v>
      </c>
      <c r="I231" s="96"/>
      <c r="J231" s="78">
        <f>IF((D231&lt;0.000001),0,'0 - Informações do Contrato'!$D$28)</f>
        <v>0</v>
      </c>
      <c r="K231" s="76">
        <f t="shared" si="11"/>
        <v>0</v>
      </c>
      <c r="L231" s="19"/>
    </row>
    <row r="232" spans="2:12" x14ac:dyDescent="0.25">
      <c r="B232" s="19"/>
      <c r="C232" s="89">
        <v>222</v>
      </c>
      <c r="D232" s="80">
        <f>'2 - Dados Financeiros'!D226</f>
        <v>1.2755883211726392E-12</v>
      </c>
      <c r="E232" s="80">
        <f t="shared" si="9"/>
        <v>1.2755883211726392E-12</v>
      </c>
      <c r="F232" s="96"/>
      <c r="G232" s="78">
        <f>IF(C232&gt;'0 - Informações do Contrato'!$D$31,0,'1 - Informações Básicas'!$D$7)</f>
        <v>0</v>
      </c>
      <c r="H232" s="80">
        <f t="shared" si="10"/>
        <v>0</v>
      </c>
      <c r="I232" s="96"/>
      <c r="J232" s="78">
        <f>IF((D232&lt;0.000001),0,'0 - Informações do Contrato'!$D$28)</f>
        <v>0</v>
      </c>
      <c r="K232" s="76">
        <f t="shared" si="11"/>
        <v>0</v>
      </c>
      <c r="L232" s="19"/>
    </row>
    <row r="233" spans="2:12" x14ac:dyDescent="0.25">
      <c r="B233" s="19"/>
      <c r="C233" s="89">
        <v>223</v>
      </c>
      <c r="D233" s="80">
        <f>'2 - Dados Financeiros'!D227</f>
        <v>1.2807852258900727E-12</v>
      </c>
      <c r="E233" s="80">
        <f t="shared" si="9"/>
        <v>1.2807852258900727E-12</v>
      </c>
      <c r="F233" s="96"/>
      <c r="G233" s="78">
        <f>IF(C233&gt;'0 - Informações do Contrato'!$D$31,0,'1 - Informações Básicas'!$D$7)</f>
        <v>0</v>
      </c>
      <c r="H233" s="80">
        <f t="shared" si="10"/>
        <v>0</v>
      </c>
      <c r="I233" s="96"/>
      <c r="J233" s="78">
        <f>IF((D233&lt;0.000001),0,'0 - Informações do Contrato'!$D$28)</f>
        <v>0</v>
      </c>
      <c r="K233" s="76">
        <f t="shared" si="11"/>
        <v>0</v>
      </c>
      <c r="L233" s="19"/>
    </row>
    <row r="234" spans="2:12" x14ac:dyDescent="0.25">
      <c r="B234" s="19"/>
      <c r="C234" s="89">
        <v>224</v>
      </c>
      <c r="D234" s="80">
        <f>'2 - Dados Financeiros'!D228</f>
        <v>1.2860033034406168E-12</v>
      </c>
      <c r="E234" s="80">
        <f t="shared" si="9"/>
        <v>1.2860033034406168E-12</v>
      </c>
      <c r="F234" s="96"/>
      <c r="G234" s="78">
        <f>IF(C234&gt;'0 - Informações do Contrato'!$D$31,0,'1 - Informações Básicas'!$D$7)</f>
        <v>0</v>
      </c>
      <c r="H234" s="80">
        <f t="shared" si="10"/>
        <v>0</v>
      </c>
      <c r="I234" s="96"/>
      <c r="J234" s="78">
        <f>IF((D234&lt;0.000001),0,'0 - Informações do Contrato'!$D$28)</f>
        <v>0</v>
      </c>
      <c r="K234" s="76">
        <f t="shared" si="11"/>
        <v>0</v>
      </c>
      <c r="L234" s="19"/>
    </row>
    <row r="235" spans="2:12" x14ac:dyDescent="0.25">
      <c r="B235" s="19"/>
      <c r="C235" s="89">
        <v>225</v>
      </c>
      <c r="D235" s="80">
        <f>'2 - Dados Financeiros'!D229</f>
        <v>1.2912426400850147E-12</v>
      </c>
      <c r="E235" s="80">
        <f t="shared" si="9"/>
        <v>1.2912426400850147E-12</v>
      </c>
      <c r="F235" s="96"/>
      <c r="G235" s="78">
        <f>IF(C235&gt;'0 - Informações do Contrato'!$D$31,0,'1 - Informações Básicas'!$D$7)</f>
        <v>0</v>
      </c>
      <c r="H235" s="80">
        <f t="shared" si="10"/>
        <v>0</v>
      </c>
      <c r="I235" s="96"/>
      <c r="J235" s="78">
        <f>IF((D235&lt;0.000001),0,'0 - Informações do Contrato'!$D$28)</f>
        <v>0</v>
      </c>
      <c r="K235" s="76">
        <f t="shared" si="11"/>
        <v>0</v>
      </c>
      <c r="L235" s="19"/>
    </row>
    <row r="236" spans="2:12" x14ac:dyDescent="0.25">
      <c r="B236" s="19"/>
      <c r="C236" s="89">
        <v>226</v>
      </c>
      <c r="D236" s="80">
        <f>'2 - Dados Financeiros'!D230</f>
        <v>1.2965033224354457E-12</v>
      </c>
      <c r="E236" s="80">
        <f t="shared" si="9"/>
        <v>1.2965033224354457E-12</v>
      </c>
      <c r="F236" s="96"/>
      <c r="G236" s="78">
        <f>IF(C236&gt;'0 - Informações do Contrato'!$D$31,0,'1 - Informações Básicas'!$D$7)</f>
        <v>0</v>
      </c>
      <c r="H236" s="80">
        <f t="shared" si="10"/>
        <v>0</v>
      </c>
      <c r="I236" s="96"/>
      <c r="J236" s="78">
        <f>IF((D236&lt;0.000001),0,'0 - Informações do Contrato'!$D$28)</f>
        <v>0</v>
      </c>
      <c r="K236" s="76">
        <f t="shared" si="11"/>
        <v>0</v>
      </c>
      <c r="L236" s="19"/>
    </row>
    <row r="237" spans="2:12" x14ac:dyDescent="0.25">
      <c r="B237" s="19"/>
      <c r="C237" s="89">
        <v>227</v>
      </c>
      <c r="D237" s="80">
        <f>'2 - Dados Financeiros'!D231</f>
        <v>1.3017854374569592E-12</v>
      </c>
      <c r="E237" s="80">
        <f t="shared" si="9"/>
        <v>1.3017854374569592E-12</v>
      </c>
      <c r="F237" s="96"/>
      <c r="G237" s="78">
        <f>IF(C237&gt;'0 - Informações do Contrato'!$D$31,0,'1 - Informações Básicas'!$D$7)</f>
        <v>0</v>
      </c>
      <c r="H237" s="80">
        <f t="shared" si="10"/>
        <v>0</v>
      </c>
      <c r="I237" s="96"/>
      <c r="J237" s="78">
        <f>IF((D237&lt;0.000001),0,'0 - Informações do Contrato'!$D$28)</f>
        <v>0</v>
      </c>
      <c r="K237" s="76">
        <f t="shared" si="11"/>
        <v>0</v>
      </c>
      <c r="L237" s="19"/>
    </row>
    <row r="238" spans="2:12" x14ac:dyDescent="0.25">
      <c r="B238" s="19"/>
      <c r="C238" s="89">
        <v>228</v>
      </c>
      <c r="D238" s="80">
        <f>'2 - Dados Financeiros'!D232</f>
        <v>1.3070890724689098E-12</v>
      </c>
      <c r="E238" s="80">
        <f t="shared" si="9"/>
        <v>1.3070890724689098E-12</v>
      </c>
      <c r="F238" s="96"/>
      <c r="G238" s="78">
        <f>IF(C238&gt;'0 - Informações do Contrato'!$D$31,0,'1 - Informações Básicas'!$D$7)</f>
        <v>0</v>
      </c>
      <c r="H238" s="80">
        <f t="shared" si="10"/>
        <v>0</v>
      </c>
      <c r="I238" s="96"/>
      <c r="J238" s="78">
        <f>IF((D238&lt;0.000001),0,'0 - Informações do Contrato'!$D$28)</f>
        <v>0</v>
      </c>
      <c r="K238" s="76">
        <f t="shared" si="11"/>
        <v>0</v>
      </c>
      <c r="L238" s="19"/>
    </row>
    <row r="239" spans="2:12" x14ac:dyDescent="0.25">
      <c r="B239" s="19"/>
      <c r="C239" s="104">
        <v>229</v>
      </c>
      <c r="D239" s="105">
        <f>'2 - Dados Financeiros'!D233</f>
        <v>1.3124143151464023E-12</v>
      </c>
      <c r="E239" s="105">
        <f t="shared" si="9"/>
        <v>1.3124143151464023E-12</v>
      </c>
      <c r="F239" s="96"/>
      <c r="G239" s="106">
        <f>IF(C239&gt;'0 - Informações do Contrato'!$D$31,0,'1 - Informações Básicas'!$D$7)</f>
        <v>0</v>
      </c>
      <c r="H239" s="105">
        <f t="shared" si="10"/>
        <v>0</v>
      </c>
      <c r="I239" s="96"/>
      <c r="J239" s="106">
        <f>IF((D239&lt;0.000001),0,'0 - Informações do Contrato'!$D$28)</f>
        <v>0</v>
      </c>
      <c r="K239" s="100">
        <f t="shared" si="11"/>
        <v>0</v>
      </c>
      <c r="L239" s="19"/>
    </row>
    <row r="240" spans="2:12" x14ac:dyDescent="0.25">
      <c r="B240" s="19"/>
      <c r="C240" s="104">
        <v>230</v>
      </c>
      <c r="D240" s="105">
        <f>'2 - Dados Financeiros'!D234</f>
        <v>1.3177612535217408E-12</v>
      </c>
      <c r="E240" s="105">
        <f t="shared" si="9"/>
        <v>1.3177612535217408E-12</v>
      </c>
      <c r="F240" s="96"/>
      <c r="G240" s="106">
        <f>IF(C240&gt;'0 - Informações do Contrato'!$D$31,0,'1 - Informações Básicas'!$D$7)</f>
        <v>0</v>
      </c>
      <c r="H240" s="105">
        <f t="shared" si="10"/>
        <v>0</v>
      </c>
      <c r="I240" s="96"/>
      <c r="J240" s="106">
        <f>IF((D240&lt;0.000001),0,'0 - Informações do Contrato'!$D$28)</f>
        <v>0</v>
      </c>
      <c r="K240" s="100">
        <f t="shared" si="11"/>
        <v>0</v>
      </c>
      <c r="L240" s="19"/>
    </row>
    <row r="241" spans="2:12" x14ac:dyDescent="0.25">
      <c r="B241" s="19"/>
      <c r="C241" s="104">
        <v>231</v>
      </c>
      <c r="D241" s="105">
        <f>'2 - Dados Financeiros'!D235</f>
        <v>1.323129975985884E-12</v>
      </c>
      <c r="E241" s="105">
        <f t="shared" si="9"/>
        <v>1.323129975985884E-12</v>
      </c>
      <c r="F241" s="96"/>
      <c r="G241" s="106">
        <f>IF(C241&gt;'0 - Informações do Contrato'!$D$31,0,'1 - Informações Básicas'!$D$7)</f>
        <v>0</v>
      </c>
      <c r="H241" s="105">
        <f t="shared" si="10"/>
        <v>0</v>
      </c>
      <c r="I241" s="96"/>
      <c r="J241" s="106">
        <f>IF((D241&lt;0.000001),0,'0 - Informações do Contrato'!$D$28)</f>
        <v>0</v>
      </c>
      <c r="K241" s="100">
        <f t="shared" si="11"/>
        <v>0</v>
      </c>
      <c r="L241" s="19"/>
    </row>
    <row r="242" spans="2:12" x14ac:dyDescent="0.25">
      <c r="B242" s="19"/>
      <c r="C242" s="104">
        <v>232</v>
      </c>
      <c r="D242" s="105">
        <f>'2 - Dados Financeiros'!D236</f>
        <v>1.3285205712899061E-12</v>
      </c>
      <c r="E242" s="105">
        <f t="shared" si="9"/>
        <v>1.3285205712899061E-12</v>
      </c>
      <c r="F242" s="96"/>
      <c r="G242" s="106">
        <f>IF(C242&gt;'0 - Informações do Contrato'!$D$31,0,'1 - Informações Básicas'!$D$7)</f>
        <v>0</v>
      </c>
      <c r="H242" s="105">
        <f t="shared" si="10"/>
        <v>0</v>
      </c>
      <c r="I242" s="96"/>
      <c r="J242" s="106">
        <f>IF((D242&lt;0.000001),0,'0 - Informações do Contrato'!$D$28)</f>
        <v>0</v>
      </c>
      <c r="K242" s="100">
        <f t="shared" si="11"/>
        <v>0</v>
      </c>
      <c r="L242" s="19"/>
    </row>
    <row r="243" spans="2:12" x14ac:dyDescent="0.25">
      <c r="B243" s="19"/>
      <c r="C243" s="104">
        <v>233</v>
      </c>
      <c r="D243" s="105">
        <f>'2 - Dados Financeiros'!D237</f>
        <v>1.3339331285464645E-12</v>
      </c>
      <c r="E243" s="105">
        <f t="shared" si="9"/>
        <v>1.3339331285464645E-12</v>
      </c>
      <c r="F243" s="96"/>
      <c r="G243" s="106">
        <f>IF(C243&gt;'0 - Informações do Contrato'!$D$31,0,'1 - Informações Básicas'!$D$7)</f>
        <v>0</v>
      </c>
      <c r="H243" s="105">
        <f t="shared" si="10"/>
        <v>0</v>
      </c>
      <c r="I243" s="96"/>
      <c r="J243" s="106">
        <f>IF((D243&lt;0.000001),0,'0 - Informações do Contrato'!$D$28)</f>
        <v>0</v>
      </c>
      <c r="K243" s="100">
        <f t="shared" si="11"/>
        <v>0</v>
      </c>
      <c r="L243" s="19"/>
    </row>
    <row r="244" spans="2:12" x14ac:dyDescent="0.25">
      <c r="B244" s="19"/>
      <c r="C244" s="104">
        <v>234</v>
      </c>
      <c r="D244" s="105">
        <f>'2 - Dados Financeiros'!D238</f>
        <v>1.339367737231272E-12</v>
      </c>
      <c r="E244" s="105">
        <f t="shared" si="9"/>
        <v>1.339367737231272E-12</v>
      </c>
      <c r="F244" s="96"/>
      <c r="G244" s="106">
        <f>IF(C244&gt;'0 - Informações do Contrato'!$D$31,0,'1 - Informações Básicas'!$D$7)</f>
        <v>0</v>
      </c>
      <c r="H244" s="105">
        <f t="shared" si="10"/>
        <v>0</v>
      </c>
      <c r="I244" s="96"/>
      <c r="J244" s="106">
        <f>IF((D244&lt;0.000001),0,'0 - Informações do Contrato'!$D$28)</f>
        <v>0</v>
      </c>
      <c r="K244" s="100">
        <f t="shared" si="11"/>
        <v>0</v>
      </c>
      <c r="L244" s="19"/>
    </row>
    <row r="245" spans="2:12" x14ac:dyDescent="0.25">
      <c r="B245" s="19"/>
      <c r="C245" s="104">
        <v>235</v>
      </c>
      <c r="D245" s="105">
        <f>'2 - Dados Financeiros'!D239</f>
        <v>1.3448244871845773E-12</v>
      </c>
      <c r="E245" s="105">
        <f t="shared" si="9"/>
        <v>1.3448244871845773E-12</v>
      </c>
      <c r="F245" s="96"/>
      <c r="G245" s="106">
        <f>IF(C245&gt;'0 - Informações do Contrato'!$D$31,0,'1 - Informações Básicas'!$D$7)</f>
        <v>0</v>
      </c>
      <c r="H245" s="105">
        <f t="shared" si="10"/>
        <v>0</v>
      </c>
      <c r="I245" s="96"/>
      <c r="J245" s="106">
        <f>IF((D245&lt;0.000001),0,'0 - Informações do Contrato'!$D$28)</f>
        <v>0</v>
      </c>
      <c r="K245" s="100">
        <f t="shared" si="11"/>
        <v>0</v>
      </c>
      <c r="L245" s="19"/>
    </row>
    <row r="246" spans="2:12" x14ac:dyDescent="0.25">
      <c r="B246" s="19"/>
      <c r="C246" s="104">
        <v>236</v>
      </c>
      <c r="D246" s="105">
        <f>'2 - Dados Financeiros'!D240</f>
        <v>1.3503034686126486E-12</v>
      </c>
      <c r="E246" s="105">
        <f t="shared" si="9"/>
        <v>1.3503034686126486E-12</v>
      </c>
      <c r="F246" s="96"/>
      <c r="G246" s="106">
        <f>IF(C246&gt;'0 - Informações do Contrato'!$D$31,0,'1 - Informações Básicas'!$D$7)</f>
        <v>0</v>
      </c>
      <c r="H246" s="105">
        <f t="shared" si="10"/>
        <v>0</v>
      </c>
      <c r="I246" s="96"/>
      <c r="J246" s="106">
        <f>IF((D246&lt;0.000001),0,'0 - Informações do Contrato'!$D$28)</f>
        <v>0</v>
      </c>
      <c r="K246" s="100">
        <f t="shared" si="11"/>
        <v>0</v>
      </c>
      <c r="L246" s="19"/>
    </row>
    <row r="247" spans="2:12" x14ac:dyDescent="0.25">
      <c r="B247" s="19"/>
      <c r="C247" s="104">
        <v>237</v>
      </c>
      <c r="D247" s="105">
        <f>'2 - Dados Financeiros'!D241</f>
        <v>1.3558047720892662E-12</v>
      </c>
      <c r="E247" s="105">
        <f t="shared" si="9"/>
        <v>1.3558047720892662E-12</v>
      </c>
      <c r="F247" s="96"/>
      <c r="G247" s="106">
        <f>IF(C247&gt;'0 - Informações do Contrato'!$D$31,0,'1 - Informações Básicas'!$D$7)</f>
        <v>0</v>
      </c>
      <c r="H247" s="105">
        <f t="shared" si="10"/>
        <v>0</v>
      </c>
      <c r="I247" s="96"/>
      <c r="J247" s="106">
        <f>IF((D247&lt;0.000001),0,'0 - Informações do Contrato'!$D$28)</f>
        <v>0</v>
      </c>
      <c r="K247" s="100">
        <f t="shared" si="11"/>
        <v>0</v>
      </c>
      <c r="L247" s="19"/>
    </row>
    <row r="248" spans="2:12" x14ac:dyDescent="0.25">
      <c r="B248" s="19"/>
      <c r="C248" s="104">
        <v>238</v>
      </c>
      <c r="D248" s="105">
        <f>'2 - Dados Financeiros'!D242</f>
        <v>1.361328488557219E-12</v>
      </c>
      <c r="E248" s="105">
        <f t="shared" si="9"/>
        <v>1.361328488557219E-12</v>
      </c>
      <c r="F248" s="96"/>
      <c r="G248" s="106">
        <f>IF(C248&gt;'0 - Informações do Contrato'!$D$31,0,'1 - Informações Básicas'!$D$7)</f>
        <v>0</v>
      </c>
      <c r="H248" s="105">
        <f t="shared" si="10"/>
        <v>0</v>
      </c>
      <c r="I248" s="96"/>
      <c r="J248" s="106">
        <f>IF((D248&lt;0.000001),0,'0 - Informações do Contrato'!$D$28)</f>
        <v>0</v>
      </c>
      <c r="K248" s="100">
        <f t="shared" si="11"/>
        <v>0</v>
      </c>
      <c r="L248" s="19"/>
    </row>
    <row r="249" spans="2:12" x14ac:dyDescent="0.25">
      <c r="B249" s="19"/>
      <c r="C249" s="104">
        <v>239</v>
      </c>
      <c r="D249" s="105">
        <f>'2 - Dados Financeiros'!D243</f>
        <v>1.366874709329808E-12</v>
      </c>
      <c r="E249" s="105">
        <f t="shared" si="9"/>
        <v>1.366874709329808E-12</v>
      </c>
      <c r="F249" s="96"/>
      <c r="G249" s="106">
        <f>IF(C249&gt;'0 - Informações do Contrato'!$D$31,0,'1 - Informações Básicas'!$D$7)</f>
        <v>0</v>
      </c>
      <c r="H249" s="105">
        <f t="shared" si="10"/>
        <v>0</v>
      </c>
      <c r="I249" s="96"/>
      <c r="J249" s="106">
        <f>IF((D249&lt;0.000001),0,'0 - Informações do Contrato'!$D$28)</f>
        <v>0</v>
      </c>
      <c r="K249" s="100">
        <f t="shared" si="11"/>
        <v>0</v>
      </c>
      <c r="L249" s="19"/>
    </row>
    <row r="250" spans="2:12" x14ac:dyDescent="0.25">
      <c r="B250" s="19"/>
      <c r="C250" s="104">
        <v>240</v>
      </c>
      <c r="D250" s="105">
        <f>'2 - Dados Financeiros'!D244</f>
        <v>1.372443526092356E-12</v>
      </c>
      <c r="E250" s="105">
        <f t="shared" si="9"/>
        <v>1.372443526092356E-12</v>
      </c>
      <c r="F250" s="96"/>
      <c r="G250" s="106">
        <f>IF(C250&gt;'0 - Informações do Contrato'!$D$31,0,'1 - Informações Básicas'!$D$7)</f>
        <v>0</v>
      </c>
      <c r="H250" s="105">
        <f t="shared" si="10"/>
        <v>0</v>
      </c>
      <c r="I250" s="96"/>
      <c r="J250" s="106">
        <f>IF((D250&lt;0.000001),0,'0 - Informações do Contrato'!$D$28)</f>
        <v>0</v>
      </c>
      <c r="K250" s="100">
        <f t="shared" si="11"/>
        <v>0</v>
      </c>
      <c r="L250" s="19"/>
    </row>
    <row r="251" spans="2:12" x14ac:dyDescent="0.25">
      <c r="B251" s="19"/>
      <c r="C251" s="89">
        <v>241</v>
      </c>
      <c r="D251" s="80">
        <f>'2 - Dados Financeiros'!D245</f>
        <v>1.3780350309037231E-12</v>
      </c>
      <c r="E251" s="80">
        <f t="shared" si="9"/>
        <v>1.3780350309037231E-12</v>
      </c>
      <c r="F251" s="96"/>
      <c r="G251" s="78">
        <f>IF(C251&gt;'0 - Informações do Contrato'!$D$31,0,'1 - Informações Básicas'!$D$7)</f>
        <v>0</v>
      </c>
      <c r="H251" s="80">
        <f t="shared" si="10"/>
        <v>0</v>
      </c>
      <c r="I251" s="96"/>
      <c r="J251" s="78">
        <f>IF((D251&lt;0.000001),0,'0 - Informações do Contrato'!$D$28)</f>
        <v>0</v>
      </c>
      <c r="K251" s="76">
        <f t="shared" si="11"/>
        <v>0</v>
      </c>
      <c r="L251" s="19"/>
    </row>
    <row r="252" spans="2:12" x14ac:dyDescent="0.25">
      <c r="B252" s="19"/>
      <c r="C252" s="89">
        <v>242</v>
      </c>
      <c r="D252" s="80">
        <f>'2 - Dados Financeiros'!D246</f>
        <v>1.3836493161978284E-12</v>
      </c>
      <c r="E252" s="80">
        <f t="shared" si="9"/>
        <v>1.3836493161978284E-12</v>
      </c>
      <c r="F252" s="96"/>
      <c r="G252" s="78">
        <f>IF(C252&gt;'0 - Informações do Contrato'!$D$31,0,'1 - Informações Básicas'!$D$7)</f>
        <v>0</v>
      </c>
      <c r="H252" s="80">
        <f t="shared" si="10"/>
        <v>0</v>
      </c>
      <c r="I252" s="96"/>
      <c r="J252" s="78">
        <f>IF((D252&lt;0.000001),0,'0 - Informações do Contrato'!$D$28)</f>
        <v>0</v>
      </c>
      <c r="K252" s="76">
        <f t="shared" si="11"/>
        <v>0</v>
      </c>
      <c r="L252" s="19"/>
    </row>
    <row r="253" spans="2:12" x14ac:dyDescent="0.25">
      <c r="B253" s="19"/>
      <c r="C253" s="89">
        <v>243</v>
      </c>
      <c r="D253" s="80">
        <f>'2 - Dados Financeiros'!D247</f>
        <v>1.3892864747851788E-12</v>
      </c>
      <c r="E253" s="80">
        <f t="shared" si="9"/>
        <v>1.3892864747851788E-12</v>
      </c>
      <c r="F253" s="96"/>
      <c r="G253" s="78">
        <f>IF(C253&gt;'0 - Informações do Contrato'!$D$31,0,'1 - Informações Básicas'!$D$7)</f>
        <v>0</v>
      </c>
      <c r="H253" s="80">
        <f t="shared" si="10"/>
        <v>0</v>
      </c>
      <c r="I253" s="96"/>
      <c r="J253" s="78">
        <f>IF((D253&lt;0.000001),0,'0 - Informações do Contrato'!$D$28)</f>
        <v>0</v>
      </c>
      <c r="K253" s="76">
        <f t="shared" si="11"/>
        <v>0</v>
      </c>
      <c r="L253" s="19"/>
    </row>
    <row r="254" spans="2:12" x14ac:dyDescent="0.25">
      <c r="B254" s="19"/>
      <c r="C254" s="89">
        <v>244</v>
      </c>
      <c r="D254" s="80">
        <f>'2 - Dados Financeiros'!D248</f>
        <v>1.3949465998544022E-12</v>
      </c>
      <c r="E254" s="80">
        <f t="shared" si="9"/>
        <v>1.3949465998544022E-12</v>
      </c>
      <c r="F254" s="96"/>
      <c r="G254" s="78">
        <f>IF(C254&gt;'0 - Informações do Contrato'!$D$31,0,'1 - Informações Básicas'!$D$7)</f>
        <v>0</v>
      </c>
      <c r="H254" s="80">
        <f t="shared" si="10"/>
        <v>0</v>
      </c>
      <c r="I254" s="96"/>
      <c r="J254" s="78">
        <f>IF((D254&lt;0.000001),0,'0 - Informações do Contrato'!$D$28)</f>
        <v>0</v>
      </c>
      <c r="K254" s="76">
        <f t="shared" si="11"/>
        <v>0</v>
      </c>
      <c r="L254" s="19"/>
    </row>
    <row r="255" spans="2:12" x14ac:dyDescent="0.25">
      <c r="B255" s="19"/>
      <c r="C255" s="89">
        <v>245</v>
      </c>
      <c r="D255" s="80">
        <f>'2 - Dados Financeiros'!D249</f>
        <v>1.4006297849737883E-12</v>
      </c>
      <c r="E255" s="80">
        <f t="shared" si="9"/>
        <v>1.4006297849737883E-12</v>
      </c>
      <c r="F255" s="96"/>
      <c r="G255" s="78">
        <f>IF(C255&gt;'0 - Informações do Contrato'!$D$31,0,'1 - Informações Básicas'!$D$7)</f>
        <v>0</v>
      </c>
      <c r="H255" s="80">
        <f t="shared" si="10"/>
        <v>0</v>
      </c>
      <c r="I255" s="96"/>
      <c r="J255" s="78">
        <f>IF((D255&lt;0.000001),0,'0 - Informações do Contrato'!$D$28)</f>
        <v>0</v>
      </c>
      <c r="K255" s="76">
        <f t="shared" si="11"/>
        <v>0</v>
      </c>
      <c r="L255" s="19"/>
    </row>
    <row r="256" spans="2:12" x14ac:dyDescent="0.25">
      <c r="B256" s="19"/>
      <c r="C256" s="89">
        <v>246</v>
      </c>
      <c r="D256" s="80">
        <f>'2 - Dados Financeiros'!D250</f>
        <v>1.4063361240928363E-12</v>
      </c>
      <c r="E256" s="80">
        <f t="shared" si="9"/>
        <v>1.4063361240928363E-12</v>
      </c>
      <c r="F256" s="96"/>
      <c r="G256" s="78">
        <f>IF(C256&gt;'0 - Informações do Contrato'!$D$31,0,'1 - Informações Básicas'!$D$7)</f>
        <v>0</v>
      </c>
      <c r="H256" s="80">
        <f t="shared" si="10"/>
        <v>0</v>
      </c>
      <c r="I256" s="96"/>
      <c r="J256" s="78">
        <f>IF((D256&lt;0.000001),0,'0 - Informações do Contrato'!$D$28)</f>
        <v>0</v>
      </c>
      <c r="K256" s="76">
        <f t="shared" si="11"/>
        <v>0</v>
      </c>
      <c r="L256" s="19"/>
    </row>
    <row r="257" spans="2:12" x14ac:dyDescent="0.25">
      <c r="B257" s="19"/>
      <c r="C257" s="89">
        <v>247</v>
      </c>
      <c r="D257" s="80">
        <f>'2 - Dados Financeiros'!D251</f>
        <v>1.4120657115438069E-12</v>
      </c>
      <c r="E257" s="80">
        <f t="shared" si="9"/>
        <v>1.4120657115438069E-12</v>
      </c>
      <c r="F257" s="96"/>
      <c r="G257" s="78">
        <f>IF(C257&gt;'0 - Informações do Contrato'!$D$31,0,'1 - Informações Básicas'!$D$7)</f>
        <v>0</v>
      </c>
      <c r="H257" s="80">
        <f t="shared" si="10"/>
        <v>0</v>
      </c>
      <c r="I257" s="96"/>
      <c r="J257" s="78">
        <f>IF((D257&lt;0.000001),0,'0 - Informações do Contrato'!$D$28)</f>
        <v>0</v>
      </c>
      <c r="K257" s="76">
        <f t="shared" si="11"/>
        <v>0</v>
      </c>
      <c r="L257" s="19"/>
    </row>
    <row r="258" spans="2:12" x14ac:dyDescent="0.25">
      <c r="B258" s="19"/>
      <c r="C258" s="89">
        <v>248</v>
      </c>
      <c r="D258" s="80">
        <f>'2 - Dados Financeiros'!D252</f>
        <v>1.4178186420432818E-12</v>
      </c>
      <c r="E258" s="80">
        <f t="shared" si="9"/>
        <v>1.4178186420432818E-12</v>
      </c>
      <c r="F258" s="96"/>
      <c r="G258" s="78">
        <f>IF(C258&gt;'0 - Informações do Contrato'!$D$31,0,'1 - Informações Básicas'!$D$7)</f>
        <v>0</v>
      </c>
      <c r="H258" s="80">
        <f t="shared" si="10"/>
        <v>0</v>
      </c>
      <c r="I258" s="96"/>
      <c r="J258" s="78">
        <f>IF((D258&lt;0.000001),0,'0 - Informações do Contrato'!$D$28)</f>
        <v>0</v>
      </c>
      <c r="K258" s="76">
        <f t="shared" si="11"/>
        <v>0</v>
      </c>
      <c r="L258" s="19"/>
    </row>
    <row r="259" spans="2:12" x14ac:dyDescent="0.25">
      <c r="B259" s="19"/>
      <c r="C259" s="89">
        <v>249</v>
      </c>
      <c r="D259" s="80">
        <f>'2 - Dados Financeiros'!D253</f>
        <v>1.4235950106937302E-12</v>
      </c>
      <c r="E259" s="80">
        <f t="shared" si="9"/>
        <v>1.4235950106937302E-12</v>
      </c>
      <c r="F259" s="96"/>
      <c r="G259" s="78">
        <f>IF(C259&gt;'0 - Informações do Contrato'!$D$31,0,'1 - Informações Básicas'!$D$7)</f>
        <v>0</v>
      </c>
      <c r="H259" s="80">
        <f t="shared" si="10"/>
        <v>0</v>
      </c>
      <c r="I259" s="96"/>
      <c r="J259" s="78">
        <f>IF((D259&lt;0.000001),0,'0 - Informações do Contrato'!$D$28)</f>
        <v>0</v>
      </c>
      <c r="K259" s="76">
        <f t="shared" si="11"/>
        <v>0</v>
      </c>
      <c r="L259" s="19"/>
    </row>
    <row r="260" spans="2:12" x14ac:dyDescent="0.25">
      <c r="B260" s="19"/>
      <c r="C260" s="89">
        <v>250</v>
      </c>
      <c r="D260" s="80">
        <f>'2 - Dados Financeiros'!D254</f>
        <v>1.4293949129850807E-12</v>
      </c>
      <c r="E260" s="80">
        <f t="shared" si="9"/>
        <v>1.4293949129850807E-12</v>
      </c>
      <c r="F260" s="96"/>
      <c r="G260" s="78">
        <f>IF(C260&gt;'0 - Informações do Contrato'!$D$31,0,'1 - Informações Básicas'!$D$7)</f>
        <v>0</v>
      </c>
      <c r="H260" s="80">
        <f t="shared" si="10"/>
        <v>0</v>
      </c>
      <c r="I260" s="96"/>
      <c r="J260" s="78">
        <f>IF((D260&lt;0.000001),0,'0 - Informações do Contrato'!$D$28)</f>
        <v>0</v>
      </c>
      <c r="K260" s="76">
        <f t="shared" si="11"/>
        <v>0</v>
      </c>
      <c r="L260" s="19"/>
    </row>
    <row r="261" spans="2:12" x14ac:dyDescent="0.25">
      <c r="B261" s="19"/>
      <c r="C261" s="89">
        <v>251</v>
      </c>
      <c r="D261" s="80">
        <f>'2 - Dados Financeiros'!D255</f>
        <v>1.4352184447962992E-12</v>
      </c>
      <c r="E261" s="80">
        <f t="shared" si="9"/>
        <v>1.4352184447962992E-12</v>
      </c>
      <c r="F261" s="96"/>
      <c r="G261" s="78">
        <f>IF(C261&gt;'0 - Informações do Contrato'!$D$31,0,'1 - Informações Básicas'!$D$7)</f>
        <v>0</v>
      </c>
      <c r="H261" s="80">
        <f t="shared" si="10"/>
        <v>0</v>
      </c>
      <c r="I261" s="96"/>
      <c r="J261" s="78">
        <f>IF((D261&lt;0.000001),0,'0 - Informações do Contrato'!$D$28)</f>
        <v>0</v>
      </c>
      <c r="K261" s="76">
        <f t="shared" si="11"/>
        <v>0</v>
      </c>
      <c r="L261" s="19"/>
    </row>
    <row r="262" spans="2:12" x14ac:dyDescent="0.25">
      <c r="B262" s="19"/>
      <c r="C262" s="89">
        <v>252</v>
      </c>
      <c r="D262" s="80">
        <f>'2 - Dados Financeiros'!D256</f>
        <v>1.4410657023969745E-12</v>
      </c>
      <c r="E262" s="80">
        <f t="shared" si="9"/>
        <v>1.4410657023969745E-12</v>
      </c>
      <c r="F262" s="96"/>
      <c r="G262" s="78">
        <f>IF(C262&gt;'0 - Informações do Contrato'!$D$31,0,'1 - Informações Básicas'!$D$7)</f>
        <v>0</v>
      </c>
      <c r="H262" s="80">
        <f t="shared" si="10"/>
        <v>0</v>
      </c>
      <c r="I262" s="96"/>
      <c r="J262" s="78">
        <f>IF((D262&lt;0.000001),0,'0 - Informações do Contrato'!$D$28)</f>
        <v>0</v>
      </c>
      <c r="K262" s="76">
        <f t="shared" si="11"/>
        <v>0</v>
      </c>
      <c r="L262" s="19"/>
    </row>
    <row r="263" spans="2:12" x14ac:dyDescent="0.25">
      <c r="B263" s="19"/>
      <c r="C263" s="104">
        <v>253</v>
      </c>
      <c r="D263" s="105">
        <f>'2 - Dados Financeiros'!D257</f>
        <v>1.4469367824489101E-12</v>
      </c>
      <c r="E263" s="105">
        <f t="shared" si="9"/>
        <v>1.4469367824489101E-12</v>
      </c>
      <c r="F263" s="96"/>
      <c r="G263" s="106">
        <f>IF(C263&gt;'0 - Informações do Contrato'!$D$31,0,'1 - Informações Básicas'!$D$7)</f>
        <v>0</v>
      </c>
      <c r="H263" s="105">
        <f t="shared" si="10"/>
        <v>0</v>
      </c>
      <c r="I263" s="96"/>
      <c r="J263" s="106">
        <f>IF((D263&lt;0.000001),0,'0 - Informações do Contrato'!$D$28)</f>
        <v>0</v>
      </c>
      <c r="K263" s="100">
        <f t="shared" si="11"/>
        <v>0</v>
      </c>
      <c r="L263" s="19"/>
    </row>
    <row r="264" spans="2:12" x14ac:dyDescent="0.25">
      <c r="B264" s="19"/>
      <c r="C264" s="104">
        <v>254</v>
      </c>
      <c r="D264" s="105">
        <f>'2 - Dados Financeiros'!D258</f>
        <v>1.4528317820077209E-12</v>
      </c>
      <c r="E264" s="105">
        <f t="shared" si="9"/>
        <v>1.4528317820077209E-12</v>
      </c>
      <c r="F264" s="96"/>
      <c r="G264" s="106">
        <f>IF(C264&gt;'0 - Informações do Contrato'!$D$31,0,'1 - Informações Básicas'!$D$7)</f>
        <v>0</v>
      </c>
      <c r="H264" s="105">
        <f t="shared" si="10"/>
        <v>0</v>
      </c>
      <c r="I264" s="96"/>
      <c r="J264" s="106">
        <f>IF((D264&lt;0.000001),0,'0 - Informações do Contrato'!$D$28)</f>
        <v>0</v>
      </c>
      <c r="K264" s="100">
        <f t="shared" si="11"/>
        <v>0</v>
      </c>
      <c r="L264" s="19"/>
    </row>
    <row r="265" spans="2:12" x14ac:dyDescent="0.25">
      <c r="B265" s="19"/>
      <c r="C265" s="104">
        <v>255</v>
      </c>
      <c r="D265" s="105">
        <f>'2 - Dados Financeiros'!D259</f>
        <v>1.4587507985244387E-12</v>
      </c>
      <c r="E265" s="105">
        <f t="shared" si="9"/>
        <v>1.4587507985244387E-12</v>
      </c>
      <c r="F265" s="96"/>
      <c r="G265" s="106">
        <f>IF(C265&gt;'0 - Informações do Contrato'!$D$31,0,'1 - Informações Básicas'!$D$7)</f>
        <v>0</v>
      </c>
      <c r="H265" s="105">
        <f t="shared" si="10"/>
        <v>0</v>
      </c>
      <c r="I265" s="96"/>
      <c r="J265" s="106">
        <f>IF((D265&lt;0.000001),0,'0 - Informações do Contrato'!$D$28)</f>
        <v>0</v>
      </c>
      <c r="K265" s="100">
        <f t="shared" si="11"/>
        <v>0</v>
      </c>
      <c r="L265" s="19"/>
    </row>
    <row r="266" spans="2:12" x14ac:dyDescent="0.25">
      <c r="B266" s="19"/>
      <c r="C266" s="104">
        <v>256</v>
      </c>
      <c r="D266" s="105">
        <f>'2 - Dados Financeiros'!D260</f>
        <v>1.464693929847123E-12</v>
      </c>
      <c r="E266" s="105">
        <f t="shared" si="9"/>
        <v>1.464693929847123E-12</v>
      </c>
      <c r="F266" s="96"/>
      <c r="G266" s="106">
        <f>IF(C266&gt;'0 - Informações do Contrato'!$D$31,0,'1 - Informações Básicas'!$D$7)</f>
        <v>0</v>
      </c>
      <c r="H266" s="105">
        <f t="shared" si="10"/>
        <v>0</v>
      </c>
      <c r="I266" s="96"/>
      <c r="J266" s="106">
        <f>IF((D266&lt;0.000001),0,'0 - Informações do Contrato'!$D$28)</f>
        <v>0</v>
      </c>
      <c r="K266" s="100">
        <f t="shared" si="11"/>
        <v>0</v>
      </c>
      <c r="L266" s="19"/>
    </row>
    <row r="267" spans="2:12" x14ac:dyDescent="0.25">
      <c r="B267" s="19"/>
      <c r="C267" s="104">
        <v>257</v>
      </c>
      <c r="D267" s="105">
        <f>'2 - Dados Financeiros'!D261</f>
        <v>1.4706612742224785E-12</v>
      </c>
      <c r="E267" s="105">
        <f t="shared" ref="E267:E330" si="12">D267</f>
        <v>1.4706612742224785E-12</v>
      </c>
      <c r="F267" s="96"/>
      <c r="G267" s="106">
        <f>IF(C267&gt;'0 - Informações do Contrato'!$D$31,0,'1 - Informações Básicas'!$D$7)</f>
        <v>0</v>
      </c>
      <c r="H267" s="105">
        <f t="shared" ref="H267:H330" si="13">G267</f>
        <v>0</v>
      </c>
      <c r="I267" s="96"/>
      <c r="J267" s="106">
        <f>IF((D267&lt;0.000001),0,'0 - Informações do Contrato'!$D$28)</f>
        <v>0</v>
      </c>
      <c r="K267" s="100">
        <f t="shared" ref="K267:K330" si="14">J267</f>
        <v>0</v>
      </c>
      <c r="L267" s="19"/>
    </row>
    <row r="268" spans="2:12" x14ac:dyDescent="0.25">
      <c r="B268" s="19"/>
      <c r="C268" s="104">
        <v>258</v>
      </c>
      <c r="D268" s="105">
        <f>'2 - Dados Financeiros'!D262</f>
        <v>1.476652930297479E-12</v>
      </c>
      <c r="E268" s="105">
        <f t="shared" si="12"/>
        <v>1.476652930297479E-12</v>
      </c>
      <c r="F268" s="96"/>
      <c r="G268" s="106">
        <f>IF(C268&gt;'0 - Informações do Contrato'!$D$31,0,'1 - Informações Básicas'!$D$7)</f>
        <v>0</v>
      </c>
      <c r="H268" s="105">
        <f t="shared" si="13"/>
        <v>0</v>
      </c>
      <c r="I268" s="96"/>
      <c r="J268" s="106">
        <f>IF((D268&lt;0.000001),0,'0 - Informações do Contrato'!$D$28)</f>
        <v>0</v>
      </c>
      <c r="K268" s="100">
        <f t="shared" si="14"/>
        <v>0</v>
      </c>
      <c r="L268" s="19"/>
    </row>
    <row r="269" spans="2:12" x14ac:dyDescent="0.25">
      <c r="B269" s="19"/>
      <c r="C269" s="104">
        <v>259</v>
      </c>
      <c r="D269" s="105">
        <f>'2 - Dados Financeiros'!D263</f>
        <v>1.4826689971209981E-12</v>
      </c>
      <c r="E269" s="105">
        <f t="shared" si="12"/>
        <v>1.4826689971209981E-12</v>
      </c>
      <c r="F269" s="96"/>
      <c r="G269" s="106">
        <f>IF(C269&gt;'0 - Informações do Contrato'!$D$31,0,'1 - Informações Básicas'!$D$7)</f>
        <v>0</v>
      </c>
      <c r="H269" s="105">
        <f t="shared" si="13"/>
        <v>0</v>
      </c>
      <c r="I269" s="96"/>
      <c r="J269" s="106">
        <f>IF((D269&lt;0.000001),0,'0 - Informações do Contrato'!$D$28)</f>
        <v>0</v>
      </c>
      <c r="K269" s="100">
        <f t="shared" si="14"/>
        <v>0</v>
      </c>
      <c r="L269" s="19"/>
    </row>
    <row r="270" spans="2:12" x14ac:dyDescent="0.25">
      <c r="B270" s="19"/>
      <c r="C270" s="104">
        <v>260</v>
      </c>
      <c r="D270" s="105">
        <f>'2 - Dados Financeiros'!D264</f>
        <v>1.4887095741454467E-12</v>
      </c>
      <c r="E270" s="105">
        <f t="shared" si="12"/>
        <v>1.4887095741454467E-12</v>
      </c>
      <c r="F270" s="96"/>
      <c r="G270" s="106">
        <f>IF(C270&gt;'0 - Informações do Contrato'!$D$31,0,'1 - Informações Básicas'!$D$7)</f>
        <v>0</v>
      </c>
      <c r="H270" s="105">
        <f t="shared" si="13"/>
        <v>0</v>
      </c>
      <c r="I270" s="96"/>
      <c r="J270" s="106">
        <f>IF((D270&lt;0.000001),0,'0 - Informações do Contrato'!$D$28)</f>
        <v>0</v>
      </c>
      <c r="K270" s="100">
        <f t="shared" si="14"/>
        <v>0</v>
      </c>
      <c r="L270" s="19"/>
    </row>
    <row r="271" spans="2:12" x14ac:dyDescent="0.25">
      <c r="B271" s="19"/>
      <c r="C271" s="104">
        <v>261</v>
      </c>
      <c r="D271" s="105">
        <f>'2 - Dados Financeiros'!D265</f>
        <v>1.4947747612284176E-12</v>
      </c>
      <c r="E271" s="105">
        <f t="shared" si="12"/>
        <v>1.4947747612284176E-12</v>
      </c>
      <c r="F271" s="96"/>
      <c r="G271" s="106">
        <f>IF(C271&gt;'0 - Informações do Contrato'!$D$31,0,'1 - Informações Básicas'!$D$7)</f>
        <v>0</v>
      </c>
      <c r="H271" s="105">
        <f t="shared" si="13"/>
        <v>0</v>
      </c>
      <c r="I271" s="96"/>
      <c r="J271" s="106">
        <f>IF((D271&lt;0.000001),0,'0 - Informações do Contrato'!$D$28)</f>
        <v>0</v>
      </c>
      <c r="K271" s="100">
        <f t="shared" si="14"/>
        <v>0</v>
      </c>
      <c r="L271" s="19"/>
    </row>
    <row r="272" spans="2:12" x14ac:dyDescent="0.25">
      <c r="B272" s="19"/>
      <c r="C272" s="104">
        <v>262</v>
      </c>
      <c r="D272" s="105">
        <f>'2 - Dados Financeiros'!D266</f>
        <v>1.5008646586343356E-12</v>
      </c>
      <c r="E272" s="105">
        <f t="shared" si="12"/>
        <v>1.5008646586343356E-12</v>
      </c>
      <c r="F272" s="96"/>
      <c r="G272" s="106">
        <f>IF(C272&gt;'0 - Informações do Contrato'!$D$31,0,'1 - Informações Básicas'!$D$7)</f>
        <v>0</v>
      </c>
      <c r="H272" s="105">
        <f t="shared" si="13"/>
        <v>0</v>
      </c>
      <c r="I272" s="96"/>
      <c r="J272" s="106">
        <f>IF((D272&lt;0.000001),0,'0 - Informações do Contrato'!$D$28)</f>
        <v>0</v>
      </c>
      <c r="K272" s="100">
        <f t="shared" si="14"/>
        <v>0</v>
      </c>
      <c r="L272" s="19"/>
    </row>
    <row r="273" spans="2:12" x14ac:dyDescent="0.25">
      <c r="B273" s="19"/>
      <c r="C273" s="104">
        <v>263</v>
      </c>
      <c r="D273" s="105">
        <f>'2 - Dados Financeiros'!D267</f>
        <v>1.506979367036115E-12</v>
      </c>
      <c r="E273" s="105">
        <f t="shared" si="12"/>
        <v>1.506979367036115E-12</v>
      </c>
      <c r="F273" s="96"/>
      <c r="G273" s="106">
        <f>IF(C273&gt;'0 - Informações do Contrato'!$D$31,0,'1 - Informações Básicas'!$D$7)</f>
        <v>0</v>
      </c>
      <c r="H273" s="105">
        <f t="shared" si="13"/>
        <v>0</v>
      </c>
      <c r="I273" s="96"/>
      <c r="J273" s="106">
        <f>IF((D273&lt;0.000001),0,'0 - Informações do Contrato'!$D$28)</f>
        <v>0</v>
      </c>
      <c r="K273" s="100">
        <f t="shared" si="14"/>
        <v>0</v>
      </c>
      <c r="L273" s="19"/>
    </row>
    <row r="274" spans="2:12" x14ac:dyDescent="0.25">
      <c r="B274" s="19"/>
      <c r="C274" s="104">
        <v>264</v>
      </c>
      <c r="D274" s="105">
        <f>'2 - Dados Financeiros'!D268</f>
        <v>1.5131189875168243E-12</v>
      </c>
      <c r="E274" s="105">
        <f t="shared" si="12"/>
        <v>1.5131189875168243E-12</v>
      </c>
      <c r="F274" s="96"/>
      <c r="G274" s="106">
        <f>IF(C274&gt;'0 - Informações do Contrato'!$D$31,0,'1 - Informações Básicas'!$D$7)</f>
        <v>0</v>
      </c>
      <c r="H274" s="105">
        <f t="shared" si="13"/>
        <v>0</v>
      </c>
      <c r="I274" s="96"/>
      <c r="J274" s="106">
        <f>IF((D274&lt;0.000001),0,'0 - Informações do Contrato'!$D$28)</f>
        <v>0</v>
      </c>
      <c r="K274" s="100">
        <f t="shared" si="14"/>
        <v>0</v>
      </c>
      <c r="L274" s="19"/>
    </row>
    <row r="275" spans="2:12" x14ac:dyDescent="0.25">
      <c r="B275" s="19"/>
      <c r="C275" s="89">
        <v>265</v>
      </c>
      <c r="D275" s="80">
        <f>'2 - Dados Financeiros'!D269</f>
        <v>1.5192836215713564E-12</v>
      </c>
      <c r="E275" s="80">
        <f t="shared" si="12"/>
        <v>1.5192836215713564E-12</v>
      </c>
      <c r="F275" s="96"/>
      <c r="G275" s="78">
        <f>IF(C275&gt;'0 - Informações do Contrato'!$D$31,0,'1 - Informações Básicas'!$D$7)</f>
        <v>0</v>
      </c>
      <c r="H275" s="80">
        <f t="shared" si="13"/>
        <v>0</v>
      </c>
      <c r="I275" s="96"/>
      <c r="J275" s="78">
        <f>IF((D275&lt;0.000001),0,'0 - Informações do Contrato'!$D$28)</f>
        <v>0</v>
      </c>
      <c r="K275" s="76">
        <f t="shared" si="14"/>
        <v>0</v>
      </c>
      <c r="L275" s="19"/>
    </row>
    <row r="276" spans="2:12" x14ac:dyDescent="0.25">
      <c r="B276" s="19"/>
      <c r="C276" s="89">
        <v>266</v>
      </c>
      <c r="D276" s="80">
        <f>'2 - Dados Financeiros'!D270</f>
        <v>1.5254733711081078E-12</v>
      </c>
      <c r="E276" s="80">
        <f t="shared" si="12"/>
        <v>1.5254733711081078E-12</v>
      </c>
      <c r="F276" s="96"/>
      <c r="G276" s="78">
        <f>IF(C276&gt;'0 - Informações do Contrato'!$D$31,0,'1 - Informações Básicas'!$D$7)</f>
        <v>0</v>
      </c>
      <c r="H276" s="80">
        <f t="shared" si="13"/>
        <v>0</v>
      </c>
      <c r="I276" s="96"/>
      <c r="J276" s="78">
        <f>IF((D276&lt;0.000001),0,'0 - Informações do Contrato'!$D$28)</f>
        <v>0</v>
      </c>
      <c r="K276" s="76">
        <f t="shared" si="14"/>
        <v>0</v>
      </c>
      <c r="L276" s="19"/>
    </row>
    <row r="277" spans="2:12" x14ac:dyDescent="0.25">
      <c r="B277" s="19"/>
      <c r="C277" s="89">
        <v>267</v>
      </c>
      <c r="D277" s="80">
        <f>'2 - Dados Financeiros'!D271</f>
        <v>1.5316883384506617E-12</v>
      </c>
      <c r="E277" s="80">
        <f t="shared" si="12"/>
        <v>1.5316883384506617E-12</v>
      </c>
      <c r="F277" s="96"/>
      <c r="G277" s="78">
        <f>IF(C277&gt;'0 - Informações do Contrato'!$D$31,0,'1 - Informações Básicas'!$D$7)</f>
        <v>0</v>
      </c>
      <c r="H277" s="80">
        <f t="shared" si="13"/>
        <v>0</v>
      </c>
      <c r="I277" s="96"/>
      <c r="J277" s="78">
        <f>IF((D277&lt;0.000001),0,'0 - Informações do Contrato'!$D$28)</f>
        <v>0</v>
      </c>
      <c r="K277" s="76">
        <f t="shared" si="14"/>
        <v>0</v>
      </c>
      <c r="L277" s="19"/>
    </row>
    <row r="278" spans="2:12" x14ac:dyDescent="0.25">
      <c r="B278" s="19"/>
      <c r="C278" s="89">
        <v>268</v>
      </c>
      <c r="D278" s="80">
        <f>'2 - Dados Financeiros'!D272</f>
        <v>1.5379286263394804E-12</v>
      </c>
      <c r="E278" s="80">
        <f t="shared" si="12"/>
        <v>1.5379286263394804E-12</v>
      </c>
      <c r="F278" s="96"/>
      <c r="G278" s="78">
        <f>IF(C278&gt;'0 - Informações do Contrato'!$D$31,0,'1 - Informações Básicas'!$D$7)</f>
        <v>0</v>
      </c>
      <c r="H278" s="80">
        <f t="shared" si="13"/>
        <v>0</v>
      </c>
      <c r="I278" s="96"/>
      <c r="J278" s="78">
        <f>IF((D278&lt;0.000001),0,'0 - Informações do Contrato'!$D$28)</f>
        <v>0</v>
      </c>
      <c r="K278" s="76">
        <f t="shared" si="14"/>
        <v>0</v>
      </c>
      <c r="L278" s="19"/>
    </row>
    <row r="279" spans="2:12" x14ac:dyDescent="0.25">
      <c r="B279" s="19"/>
      <c r="C279" s="89">
        <v>269</v>
      </c>
      <c r="D279" s="80">
        <f>'2 - Dados Financeiros'!D273</f>
        <v>1.5441943379336036E-12</v>
      </c>
      <c r="E279" s="80">
        <f t="shared" si="12"/>
        <v>1.5441943379336036E-12</v>
      </c>
      <c r="F279" s="96"/>
      <c r="G279" s="78">
        <f>IF(C279&gt;'0 - Informações do Contrato'!$D$31,0,'1 - Informações Básicas'!$D$7)</f>
        <v>0</v>
      </c>
      <c r="H279" s="80">
        <f t="shared" si="13"/>
        <v>0</v>
      </c>
      <c r="I279" s="96"/>
      <c r="J279" s="78">
        <f>IF((D279&lt;0.000001),0,'0 - Informações do Contrato'!$D$28)</f>
        <v>0</v>
      </c>
      <c r="K279" s="76">
        <f t="shared" si="14"/>
        <v>0</v>
      </c>
      <c r="L279" s="19"/>
    </row>
    <row r="280" spans="2:12" x14ac:dyDescent="0.25">
      <c r="B280" s="19"/>
      <c r="C280" s="89">
        <v>270</v>
      </c>
      <c r="D280" s="80">
        <f>'2 - Dados Financeiros'!D274</f>
        <v>1.550485576812354E-12</v>
      </c>
      <c r="E280" s="80">
        <f t="shared" si="12"/>
        <v>1.550485576812354E-12</v>
      </c>
      <c r="F280" s="96"/>
      <c r="G280" s="78">
        <f>IF(C280&gt;'0 - Informações do Contrato'!$D$31,0,'1 - Informações Básicas'!$D$7)</f>
        <v>0</v>
      </c>
      <c r="H280" s="80">
        <f t="shared" si="13"/>
        <v>0</v>
      </c>
      <c r="I280" s="96"/>
      <c r="J280" s="78">
        <f>IF((D280&lt;0.000001),0,'0 - Informações do Contrato'!$D$28)</f>
        <v>0</v>
      </c>
      <c r="K280" s="76">
        <f t="shared" si="14"/>
        <v>0</v>
      </c>
      <c r="L280" s="19"/>
    </row>
    <row r="281" spans="2:12" x14ac:dyDescent="0.25">
      <c r="B281" s="19"/>
      <c r="C281" s="89">
        <v>271</v>
      </c>
      <c r="D281" s="80">
        <f>'2 - Dados Financeiros'!D275</f>
        <v>1.5568024469770489E-12</v>
      </c>
      <c r="E281" s="80">
        <f t="shared" si="12"/>
        <v>1.5568024469770489E-12</v>
      </c>
      <c r="F281" s="96"/>
      <c r="G281" s="78">
        <f>IF(C281&gt;'0 - Informações do Contrato'!$D$31,0,'1 - Informações Básicas'!$D$7)</f>
        <v>0</v>
      </c>
      <c r="H281" s="80">
        <f t="shared" si="13"/>
        <v>0</v>
      </c>
      <c r="I281" s="96"/>
      <c r="J281" s="78">
        <f>IF((D281&lt;0.000001),0,'0 - Informações do Contrato'!$D$28)</f>
        <v>0</v>
      </c>
      <c r="K281" s="76">
        <f t="shared" si="14"/>
        <v>0</v>
      </c>
      <c r="L281" s="19"/>
    </row>
    <row r="282" spans="2:12" x14ac:dyDescent="0.25">
      <c r="B282" s="19"/>
      <c r="C282" s="89">
        <v>272</v>
      </c>
      <c r="D282" s="80">
        <f>'2 - Dados Financeiros'!D276</f>
        <v>1.5631450528527202E-12</v>
      </c>
      <c r="E282" s="80">
        <f t="shared" si="12"/>
        <v>1.5631450528527202E-12</v>
      </c>
      <c r="F282" s="96"/>
      <c r="G282" s="78">
        <f>IF(C282&gt;'0 - Informações do Contrato'!$D$31,0,'1 - Informações Básicas'!$D$7)</f>
        <v>0</v>
      </c>
      <c r="H282" s="80">
        <f t="shared" si="13"/>
        <v>0</v>
      </c>
      <c r="I282" s="96"/>
      <c r="J282" s="78">
        <f>IF((D282&lt;0.000001),0,'0 - Informações do Contrato'!$D$28)</f>
        <v>0</v>
      </c>
      <c r="K282" s="76">
        <f t="shared" si="14"/>
        <v>0</v>
      </c>
      <c r="L282" s="19"/>
    </row>
    <row r="283" spans="2:12" x14ac:dyDescent="0.25">
      <c r="B283" s="19"/>
      <c r="C283" s="89">
        <v>273</v>
      </c>
      <c r="D283" s="80">
        <f>'2 - Dados Financeiros'!D277</f>
        <v>1.5695134992898396E-12</v>
      </c>
      <c r="E283" s="80">
        <f t="shared" si="12"/>
        <v>1.5695134992898396E-12</v>
      </c>
      <c r="F283" s="96"/>
      <c r="G283" s="78">
        <f>IF(C283&gt;'0 - Informações do Contrato'!$D$31,0,'1 - Informações Básicas'!$D$7)</f>
        <v>0</v>
      </c>
      <c r="H283" s="80">
        <f t="shared" si="13"/>
        <v>0</v>
      </c>
      <c r="I283" s="96"/>
      <c r="J283" s="78">
        <f>IF((D283&lt;0.000001),0,'0 - Informações do Contrato'!$D$28)</f>
        <v>0</v>
      </c>
      <c r="K283" s="76">
        <f t="shared" si="14"/>
        <v>0</v>
      </c>
      <c r="L283" s="19"/>
    </row>
    <row r="284" spans="2:12" x14ac:dyDescent="0.25">
      <c r="B284" s="19"/>
      <c r="C284" s="89">
        <v>274</v>
      </c>
      <c r="D284" s="80">
        <f>'2 - Dados Financeiros'!D278</f>
        <v>1.5759078915660534E-12</v>
      </c>
      <c r="E284" s="80">
        <f t="shared" si="12"/>
        <v>1.5759078915660534E-12</v>
      </c>
      <c r="F284" s="96"/>
      <c r="G284" s="78">
        <f>IF(C284&gt;'0 - Informações do Contrato'!$D$31,0,'1 - Informações Básicas'!$D$7)</f>
        <v>0</v>
      </c>
      <c r="H284" s="80">
        <f t="shared" si="13"/>
        <v>0</v>
      </c>
      <c r="I284" s="96"/>
      <c r="J284" s="78">
        <f>IF((D284&lt;0.000001),0,'0 - Informações do Contrato'!$D$28)</f>
        <v>0</v>
      </c>
      <c r="K284" s="76">
        <f t="shared" si="14"/>
        <v>0</v>
      </c>
      <c r="L284" s="19"/>
    </row>
    <row r="285" spans="2:12" x14ac:dyDescent="0.25">
      <c r="B285" s="19"/>
      <c r="C285" s="89">
        <v>275</v>
      </c>
      <c r="D285" s="80">
        <f>'2 - Dados Financeiros'!D279</f>
        <v>1.5823283353879218E-12</v>
      </c>
      <c r="E285" s="80">
        <f t="shared" si="12"/>
        <v>1.5823283353879218E-12</v>
      </c>
      <c r="F285" s="96"/>
      <c r="G285" s="78">
        <f>IF(C285&gt;'0 - Informações do Contrato'!$D$31,0,'1 - Informações Básicas'!$D$7)</f>
        <v>0</v>
      </c>
      <c r="H285" s="80">
        <f t="shared" si="13"/>
        <v>0</v>
      </c>
      <c r="I285" s="96"/>
      <c r="J285" s="78">
        <f>IF((D285&lt;0.000001),0,'0 - Informações do Contrato'!$D$28)</f>
        <v>0</v>
      </c>
      <c r="K285" s="76">
        <f t="shared" si="14"/>
        <v>0</v>
      </c>
      <c r="L285" s="19"/>
    </row>
    <row r="286" spans="2:12" x14ac:dyDescent="0.25">
      <c r="B286" s="19"/>
      <c r="C286" s="89">
        <v>276</v>
      </c>
      <c r="D286" s="80">
        <f>'2 - Dados Financeiros'!D280</f>
        <v>1.5887749368926664E-12</v>
      </c>
      <c r="E286" s="80">
        <f t="shared" si="12"/>
        <v>1.5887749368926664E-12</v>
      </c>
      <c r="F286" s="96"/>
      <c r="G286" s="78">
        <f>IF(C286&gt;'0 - Informações do Contrato'!$D$31,0,'1 - Informações Básicas'!$D$7)</f>
        <v>0</v>
      </c>
      <c r="H286" s="80">
        <f t="shared" si="13"/>
        <v>0</v>
      </c>
      <c r="I286" s="96"/>
      <c r="J286" s="78">
        <f>IF((D286&lt;0.000001),0,'0 - Informações do Contrato'!$D$28)</f>
        <v>0</v>
      </c>
      <c r="K286" s="76">
        <f t="shared" si="14"/>
        <v>0</v>
      </c>
      <c r="L286" s="19"/>
    </row>
    <row r="287" spans="2:12" x14ac:dyDescent="0.25">
      <c r="B287" s="19"/>
      <c r="C287" s="104">
        <v>277</v>
      </c>
      <c r="D287" s="105">
        <f>'2 - Dados Financeiros'!D281</f>
        <v>1.5952478026499252E-12</v>
      </c>
      <c r="E287" s="105">
        <f t="shared" si="12"/>
        <v>1.5952478026499252E-12</v>
      </c>
      <c r="F287" s="96"/>
      <c r="G287" s="106">
        <f>IF(C287&gt;'0 - Informações do Contrato'!$D$31,0,'1 - Informações Básicas'!$D$7)</f>
        <v>0</v>
      </c>
      <c r="H287" s="105">
        <f t="shared" si="13"/>
        <v>0</v>
      </c>
      <c r="I287" s="96"/>
      <c r="J287" s="106">
        <f>IF((D287&lt;0.000001),0,'0 - Informações do Contrato'!$D$28)</f>
        <v>0</v>
      </c>
      <c r="K287" s="100">
        <f t="shared" si="14"/>
        <v>0</v>
      </c>
      <c r="L287" s="19"/>
    </row>
    <row r="288" spans="2:12" x14ac:dyDescent="0.25">
      <c r="B288" s="19"/>
      <c r="C288" s="104">
        <v>278</v>
      </c>
      <c r="D288" s="105">
        <f>'2 - Dados Financeiros'!D282</f>
        <v>1.6017470396635141E-12</v>
      </c>
      <c r="E288" s="105">
        <f t="shared" si="12"/>
        <v>1.6017470396635141E-12</v>
      </c>
      <c r="F288" s="96"/>
      <c r="G288" s="106">
        <f>IF(C288&gt;'0 - Informações do Contrato'!$D$31,0,'1 - Informações Básicas'!$D$7)</f>
        <v>0</v>
      </c>
      <c r="H288" s="105">
        <f t="shared" si="13"/>
        <v>0</v>
      </c>
      <c r="I288" s="96"/>
      <c r="J288" s="106">
        <f>IF((D288&lt;0.000001),0,'0 - Informações do Contrato'!$D$28)</f>
        <v>0</v>
      </c>
      <c r="K288" s="100">
        <f t="shared" si="14"/>
        <v>0</v>
      </c>
      <c r="L288" s="19"/>
    </row>
    <row r="289" spans="2:12" x14ac:dyDescent="0.25">
      <c r="B289" s="19"/>
      <c r="C289" s="104">
        <v>279</v>
      </c>
      <c r="D289" s="105">
        <f>'2 - Dados Financeiros'!D283</f>
        <v>1.6082727553731956E-12</v>
      </c>
      <c r="E289" s="105">
        <f t="shared" si="12"/>
        <v>1.6082727553731956E-12</v>
      </c>
      <c r="F289" s="96"/>
      <c r="G289" s="106">
        <f>IF(C289&gt;'0 - Informações do Contrato'!$D$31,0,'1 - Informações Básicas'!$D$7)</f>
        <v>0</v>
      </c>
      <c r="H289" s="105">
        <f t="shared" si="13"/>
        <v>0</v>
      </c>
      <c r="I289" s="96"/>
      <c r="J289" s="106">
        <f>IF((D289&lt;0.000001),0,'0 - Informações do Contrato'!$D$28)</f>
        <v>0</v>
      </c>
      <c r="K289" s="100">
        <f t="shared" si="14"/>
        <v>0</v>
      </c>
      <c r="L289" s="19"/>
    </row>
    <row r="290" spans="2:12" x14ac:dyDescent="0.25">
      <c r="B290" s="19"/>
      <c r="C290" s="104">
        <v>280</v>
      </c>
      <c r="D290" s="105">
        <f>'2 - Dados Financeiros'!D284</f>
        <v>1.6148250576564551E-12</v>
      </c>
      <c r="E290" s="105">
        <f t="shared" si="12"/>
        <v>1.6148250576564551E-12</v>
      </c>
      <c r="F290" s="96"/>
      <c r="G290" s="106">
        <f>IF(C290&gt;'0 - Informações do Contrato'!$D$31,0,'1 - Informações Básicas'!$D$7)</f>
        <v>0</v>
      </c>
      <c r="H290" s="105">
        <f t="shared" si="13"/>
        <v>0</v>
      </c>
      <c r="I290" s="96"/>
      <c r="J290" s="106">
        <f>IF((D290&lt;0.000001),0,'0 - Informações do Contrato'!$D$28)</f>
        <v>0</v>
      </c>
      <c r="K290" s="100">
        <f t="shared" si="14"/>
        <v>0</v>
      </c>
      <c r="L290" s="19"/>
    </row>
    <row r="291" spans="2:12" x14ac:dyDescent="0.25">
      <c r="B291" s="19"/>
      <c r="C291" s="104">
        <v>281</v>
      </c>
      <c r="D291" s="105">
        <f>'2 - Dados Financeiros'!D285</f>
        <v>1.6214040548302847E-12</v>
      </c>
      <c r="E291" s="105">
        <f t="shared" si="12"/>
        <v>1.6214040548302847E-12</v>
      </c>
      <c r="F291" s="96"/>
      <c r="G291" s="106">
        <f>IF(C291&gt;'0 - Informações do Contrato'!$D$31,0,'1 - Informações Básicas'!$D$7)</f>
        <v>0</v>
      </c>
      <c r="H291" s="105">
        <f t="shared" si="13"/>
        <v>0</v>
      </c>
      <c r="I291" s="96"/>
      <c r="J291" s="106">
        <f>IF((D291&lt;0.000001),0,'0 - Informações do Contrato'!$D$28)</f>
        <v>0</v>
      </c>
      <c r="K291" s="100">
        <f t="shared" si="14"/>
        <v>0</v>
      </c>
      <c r="L291" s="19"/>
    </row>
    <row r="292" spans="2:12" x14ac:dyDescent="0.25">
      <c r="B292" s="19"/>
      <c r="C292" s="104">
        <v>282</v>
      </c>
      <c r="D292" s="105">
        <f>'2 - Dados Financeiros'!D286</f>
        <v>1.6280098556529725E-12</v>
      </c>
      <c r="E292" s="105">
        <f t="shared" si="12"/>
        <v>1.6280098556529725E-12</v>
      </c>
      <c r="F292" s="96"/>
      <c r="G292" s="106">
        <f>IF(C292&gt;'0 - Informações do Contrato'!$D$31,0,'1 - Informações Básicas'!$D$7)</f>
        <v>0</v>
      </c>
      <c r="H292" s="105">
        <f t="shared" si="13"/>
        <v>0</v>
      </c>
      <c r="I292" s="96"/>
      <c r="J292" s="106">
        <f>IF((D292&lt;0.000001),0,'0 - Informações do Contrato'!$D$28)</f>
        <v>0</v>
      </c>
      <c r="K292" s="100">
        <f t="shared" si="14"/>
        <v>0</v>
      </c>
      <c r="L292" s="19"/>
    </row>
    <row r="293" spans="2:12" x14ac:dyDescent="0.25">
      <c r="B293" s="19"/>
      <c r="C293" s="104">
        <v>283</v>
      </c>
      <c r="D293" s="105">
        <f>'2 - Dados Financeiros'!D287</f>
        <v>1.6346425693259021E-12</v>
      </c>
      <c r="E293" s="105">
        <f t="shared" si="12"/>
        <v>1.6346425693259021E-12</v>
      </c>
      <c r="F293" s="96"/>
      <c r="G293" s="106">
        <f>IF(C293&gt;'0 - Informações do Contrato'!$D$31,0,'1 - Informações Básicas'!$D$7)</f>
        <v>0</v>
      </c>
      <c r="H293" s="105">
        <f t="shared" si="13"/>
        <v>0</v>
      </c>
      <c r="I293" s="96"/>
      <c r="J293" s="106">
        <f>IF((D293&lt;0.000001),0,'0 - Informações do Contrato'!$D$28)</f>
        <v>0</v>
      </c>
      <c r="K293" s="100">
        <f t="shared" si="14"/>
        <v>0</v>
      </c>
      <c r="L293" s="19"/>
    </row>
    <row r="294" spans="2:12" x14ac:dyDescent="0.25">
      <c r="B294" s="19"/>
      <c r="C294" s="104">
        <v>284</v>
      </c>
      <c r="D294" s="105">
        <f>'2 - Dados Financeiros'!D288</f>
        <v>1.6413023054953568E-12</v>
      </c>
      <c r="E294" s="105">
        <f t="shared" si="12"/>
        <v>1.6413023054953568E-12</v>
      </c>
      <c r="F294" s="96"/>
      <c r="G294" s="106">
        <f>IF(C294&gt;'0 - Informações do Contrato'!$D$31,0,'1 - Informações Básicas'!$D$7)</f>
        <v>0</v>
      </c>
      <c r="H294" s="105">
        <f t="shared" si="13"/>
        <v>0</v>
      </c>
      <c r="I294" s="96"/>
      <c r="J294" s="106">
        <f>IF((D294&lt;0.000001),0,'0 - Informações do Contrato'!$D$28)</f>
        <v>0</v>
      </c>
      <c r="K294" s="100">
        <f t="shared" si="14"/>
        <v>0</v>
      </c>
      <c r="L294" s="19"/>
    </row>
    <row r="295" spans="2:12" x14ac:dyDescent="0.25">
      <c r="B295" s="19"/>
      <c r="C295" s="104">
        <v>285</v>
      </c>
      <c r="D295" s="105">
        <f>'2 - Dados Financeiros'!D289</f>
        <v>1.6479891742543323E-12</v>
      </c>
      <c r="E295" s="105">
        <f t="shared" si="12"/>
        <v>1.6479891742543323E-12</v>
      </c>
      <c r="F295" s="96"/>
      <c r="G295" s="106">
        <f>IF(C295&gt;'0 - Informações do Contrato'!$D$31,0,'1 - Informações Básicas'!$D$7)</f>
        <v>0</v>
      </c>
      <c r="H295" s="105">
        <f t="shared" si="13"/>
        <v>0</v>
      </c>
      <c r="I295" s="96"/>
      <c r="J295" s="106">
        <f>IF((D295&lt;0.000001),0,'0 - Informações do Contrato'!$D$28)</f>
        <v>0</v>
      </c>
      <c r="K295" s="100">
        <f t="shared" si="14"/>
        <v>0</v>
      </c>
      <c r="L295" s="19"/>
    </row>
    <row r="296" spans="2:12" x14ac:dyDescent="0.25">
      <c r="B296" s="19"/>
      <c r="C296" s="104">
        <v>286</v>
      </c>
      <c r="D296" s="105">
        <f>'2 - Dados Financeiros'!D290</f>
        <v>1.6547032861443569E-12</v>
      </c>
      <c r="E296" s="105">
        <f t="shared" si="12"/>
        <v>1.6547032861443569E-12</v>
      </c>
      <c r="F296" s="96"/>
      <c r="G296" s="106">
        <f>IF(C296&gt;'0 - Informações do Contrato'!$D$31,0,'1 - Informações Básicas'!$D$7)</f>
        <v>0</v>
      </c>
      <c r="H296" s="105">
        <f t="shared" si="13"/>
        <v>0</v>
      </c>
      <c r="I296" s="96"/>
      <c r="J296" s="106">
        <f>IF((D296&lt;0.000001),0,'0 - Informações do Contrato'!$D$28)</f>
        <v>0</v>
      </c>
      <c r="K296" s="100">
        <f t="shared" si="14"/>
        <v>0</v>
      </c>
      <c r="L296" s="19"/>
    </row>
    <row r="297" spans="2:12" x14ac:dyDescent="0.25">
      <c r="B297" s="19"/>
      <c r="C297" s="104">
        <v>287</v>
      </c>
      <c r="D297" s="105">
        <f>'2 - Dados Financeiros'!D291</f>
        <v>1.6614447521573187E-12</v>
      </c>
      <c r="E297" s="105">
        <f t="shared" si="12"/>
        <v>1.6614447521573187E-12</v>
      </c>
      <c r="F297" s="96"/>
      <c r="G297" s="106">
        <f>IF(C297&gt;'0 - Informações do Contrato'!$D$31,0,'1 - Informações Básicas'!$D$7)</f>
        <v>0</v>
      </c>
      <c r="H297" s="105">
        <f t="shared" si="13"/>
        <v>0</v>
      </c>
      <c r="I297" s="96"/>
      <c r="J297" s="106">
        <f>IF((D297&lt;0.000001),0,'0 - Informações do Contrato'!$D$28)</f>
        <v>0</v>
      </c>
      <c r="K297" s="100">
        <f t="shared" si="14"/>
        <v>0</v>
      </c>
      <c r="L297" s="19"/>
    </row>
    <row r="298" spans="2:12" x14ac:dyDescent="0.25">
      <c r="B298" s="19"/>
      <c r="C298" s="104">
        <v>288</v>
      </c>
      <c r="D298" s="105">
        <f>'2 - Dados Financeiros'!D292</f>
        <v>1.6682136837373003E-12</v>
      </c>
      <c r="E298" s="105">
        <f t="shared" si="12"/>
        <v>1.6682136837373003E-12</v>
      </c>
      <c r="F298" s="96"/>
      <c r="G298" s="106">
        <f>IF(C298&gt;'0 - Informações do Contrato'!$D$31,0,'1 - Informações Básicas'!$D$7)</f>
        <v>0</v>
      </c>
      <c r="H298" s="105">
        <f t="shared" si="13"/>
        <v>0</v>
      </c>
      <c r="I298" s="96"/>
      <c r="J298" s="106">
        <f>IF((D298&lt;0.000001),0,'0 - Informações do Contrato'!$D$28)</f>
        <v>0</v>
      </c>
      <c r="K298" s="100">
        <f t="shared" si="14"/>
        <v>0</v>
      </c>
      <c r="L298" s="19"/>
    </row>
    <row r="299" spans="2:12" x14ac:dyDescent="0.25">
      <c r="B299" s="19"/>
      <c r="C299" s="89">
        <v>289</v>
      </c>
      <c r="D299" s="80">
        <f>'2 - Dados Financeiros'!D293</f>
        <v>1.6750101927824221E-12</v>
      </c>
      <c r="E299" s="80">
        <f t="shared" si="12"/>
        <v>1.6750101927824221E-12</v>
      </c>
      <c r="F299" s="96"/>
      <c r="G299" s="78">
        <f>IF(C299&gt;'0 - Informações do Contrato'!$D$31,0,'1 - Informações Básicas'!$D$7)</f>
        <v>0</v>
      </c>
      <c r="H299" s="80">
        <f t="shared" si="13"/>
        <v>0</v>
      </c>
      <c r="I299" s="96"/>
      <c r="J299" s="78">
        <f>IF((D299&lt;0.000001),0,'0 - Informações do Contrato'!$D$28)</f>
        <v>0</v>
      </c>
      <c r="K299" s="76">
        <f t="shared" si="14"/>
        <v>0</v>
      </c>
      <c r="L299" s="19"/>
    </row>
    <row r="300" spans="2:12" x14ac:dyDescent="0.25">
      <c r="B300" s="19"/>
      <c r="C300" s="89">
        <v>290</v>
      </c>
      <c r="D300" s="80">
        <f>'2 - Dados Financeiros'!D294</f>
        <v>1.6818343916466906E-12</v>
      </c>
      <c r="E300" s="80">
        <f t="shared" si="12"/>
        <v>1.6818343916466906E-12</v>
      </c>
      <c r="F300" s="96"/>
      <c r="G300" s="78">
        <f>IF(C300&gt;'0 - Informações do Contrato'!$D$31,0,'1 - Informações Básicas'!$D$7)</f>
        <v>0</v>
      </c>
      <c r="H300" s="80">
        <f t="shared" si="13"/>
        <v>0</v>
      </c>
      <c r="I300" s="96"/>
      <c r="J300" s="78">
        <f>IF((D300&lt;0.000001),0,'0 - Informações do Contrato'!$D$28)</f>
        <v>0</v>
      </c>
      <c r="K300" s="76">
        <f t="shared" si="14"/>
        <v>0</v>
      </c>
      <c r="L300" s="19"/>
    </row>
    <row r="301" spans="2:12" x14ac:dyDescent="0.25">
      <c r="B301" s="19"/>
      <c r="C301" s="89">
        <v>291</v>
      </c>
      <c r="D301" s="80">
        <f>'2 - Dados Financeiros'!D295</f>
        <v>1.6886863931418561E-12</v>
      </c>
      <c r="E301" s="80">
        <f t="shared" si="12"/>
        <v>1.6886863931418561E-12</v>
      </c>
      <c r="F301" s="96"/>
      <c r="G301" s="78">
        <f>IF(C301&gt;'0 - Informações do Contrato'!$D$31,0,'1 - Informações Básicas'!$D$7)</f>
        <v>0</v>
      </c>
      <c r="H301" s="80">
        <f t="shared" si="13"/>
        <v>0</v>
      </c>
      <c r="I301" s="96"/>
      <c r="J301" s="78">
        <f>IF((D301&lt;0.000001),0,'0 - Informações do Contrato'!$D$28)</f>
        <v>0</v>
      </c>
      <c r="K301" s="76">
        <f t="shared" si="14"/>
        <v>0</v>
      </c>
      <c r="L301" s="19"/>
    </row>
    <row r="302" spans="2:12" x14ac:dyDescent="0.25">
      <c r="B302" s="19"/>
      <c r="C302" s="89">
        <v>292</v>
      </c>
      <c r="D302" s="80">
        <f>'2 - Dados Financeiros'!D296</f>
        <v>1.6955663105392785E-12</v>
      </c>
      <c r="E302" s="80">
        <f t="shared" si="12"/>
        <v>1.6955663105392785E-12</v>
      </c>
      <c r="F302" s="96"/>
      <c r="G302" s="78">
        <f>IF(C302&gt;'0 - Informações do Contrato'!$D$31,0,'1 - Informações Básicas'!$D$7)</f>
        <v>0</v>
      </c>
      <c r="H302" s="80">
        <f t="shared" si="13"/>
        <v>0</v>
      </c>
      <c r="I302" s="96"/>
      <c r="J302" s="78">
        <f>IF((D302&lt;0.000001),0,'0 - Informações do Contrato'!$D$28)</f>
        <v>0</v>
      </c>
      <c r="K302" s="76">
        <f t="shared" si="14"/>
        <v>0</v>
      </c>
      <c r="L302" s="19"/>
    </row>
    <row r="303" spans="2:12" x14ac:dyDescent="0.25">
      <c r="B303" s="19"/>
      <c r="C303" s="89">
        <v>293</v>
      </c>
      <c r="D303" s="80">
        <f>'2 - Dados Financeiros'!D297</f>
        <v>1.7024742575717994E-12</v>
      </c>
      <c r="E303" s="80">
        <f t="shared" si="12"/>
        <v>1.7024742575717994E-12</v>
      </c>
      <c r="F303" s="96"/>
      <c r="G303" s="78">
        <f>IF(C303&gt;'0 - Informações do Contrato'!$D$31,0,'1 - Informações Básicas'!$D$7)</f>
        <v>0</v>
      </c>
      <c r="H303" s="80">
        <f t="shared" si="13"/>
        <v>0</v>
      </c>
      <c r="I303" s="96"/>
      <c r="J303" s="78">
        <f>IF((D303&lt;0.000001),0,'0 - Informações do Contrato'!$D$28)</f>
        <v>0</v>
      </c>
      <c r="K303" s="76">
        <f t="shared" si="14"/>
        <v>0</v>
      </c>
      <c r="L303" s="19"/>
    </row>
    <row r="304" spans="2:12" x14ac:dyDescent="0.25">
      <c r="B304" s="19"/>
      <c r="C304" s="89">
        <v>294</v>
      </c>
      <c r="D304" s="80">
        <f>'2 - Dados Financeiros'!D298</f>
        <v>1.7094103484356218E-12</v>
      </c>
      <c r="E304" s="80">
        <f t="shared" si="12"/>
        <v>1.7094103484356218E-12</v>
      </c>
      <c r="F304" s="96"/>
      <c r="G304" s="78">
        <f>IF(C304&gt;'0 - Informações do Contrato'!$D$31,0,'1 - Informações Básicas'!$D$7)</f>
        <v>0</v>
      </c>
      <c r="H304" s="80">
        <f t="shared" si="13"/>
        <v>0</v>
      </c>
      <c r="I304" s="96"/>
      <c r="J304" s="78">
        <f>IF((D304&lt;0.000001),0,'0 - Informações do Contrato'!$D$28)</f>
        <v>0</v>
      </c>
      <c r="K304" s="76">
        <f t="shared" si="14"/>
        <v>0</v>
      </c>
      <c r="L304" s="19"/>
    </row>
    <row r="305" spans="2:12" x14ac:dyDescent="0.25">
      <c r="B305" s="19"/>
      <c r="C305" s="89">
        <v>295</v>
      </c>
      <c r="D305" s="80">
        <f>'2 - Dados Financeiros'!D299</f>
        <v>1.716374697792198E-12</v>
      </c>
      <c r="E305" s="80">
        <f t="shared" si="12"/>
        <v>1.716374697792198E-12</v>
      </c>
      <c r="F305" s="96"/>
      <c r="G305" s="78">
        <f>IF(C305&gt;'0 - Informações do Contrato'!$D$31,0,'1 - Informações Básicas'!$D$7)</f>
        <v>0</v>
      </c>
      <c r="H305" s="80">
        <f t="shared" si="13"/>
        <v>0</v>
      </c>
      <c r="I305" s="96"/>
      <c r="J305" s="78">
        <f>IF((D305&lt;0.000001),0,'0 - Informações do Contrato'!$D$28)</f>
        <v>0</v>
      </c>
      <c r="K305" s="76">
        <f t="shared" si="14"/>
        <v>0</v>
      </c>
      <c r="L305" s="19"/>
    </row>
    <row r="306" spans="2:12" x14ac:dyDescent="0.25">
      <c r="B306" s="19"/>
      <c r="C306" s="89">
        <v>296</v>
      </c>
      <c r="D306" s="80">
        <f>'2 - Dados Financeiros'!D300</f>
        <v>1.7233674207701254E-12</v>
      </c>
      <c r="E306" s="80">
        <f t="shared" si="12"/>
        <v>1.7233674207701254E-12</v>
      </c>
      <c r="F306" s="96"/>
      <c r="G306" s="78">
        <f>IF(C306&gt;'0 - Informações do Contrato'!$D$31,0,'1 - Informações Básicas'!$D$7)</f>
        <v>0</v>
      </c>
      <c r="H306" s="80">
        <f t="shared" si="13"/>
        <v>0</v>
      </c>
      <c r="I306" s="96"/>
      <c r="J306" s="78">
        <f>IF((D306&lt;0.000001),0,'0 - Informações do Contrato'!$D$28)</f>
        <v>0</v>
      </c>
      <c r="K306" s="76">
        <f t="shared" si="14"/>
        <v>0</v>
      </c>
      <c r="L306" s="19"/>
    </row>
    <row r="307" spans="2:12" x14ac:dyDescent="0.25">
      <c r="B307" s="19"/>
      <c r="C307" s="89">
        <v>297</v>
      </c>
      <c r="D307" s="80">
        <f>'2 - Dados Financeiros'!D301</f>
        <v>1.7303886329670497E-12</v>
      </c>
      <c r="E307" s="80">
        <f t="shared" si="12"/>
        <v>1.7303886329670497E-12</v>
      </c>
      <c r="F307" s="96"/>
      <c r="G307" s="78">
        <f>IF(C307&gt;'0 - Informações do Contrato'!$D$31,0,'1 - Informações Básicas'!$D$7)</f>
        <v>0</v>
      </c>
      <c r="H307" s="80">
        <f t="shared" si="13"/>
        <v>0</v>
      </c>
      <c r="I307" s="96"/>
      <c r="J307" s="78">
        <f>IF((D307&lt;0.000001),0,'0 - Informações do Contrato'!$D$28)</f>
        <v>0</v>
      </c>
      <c r="K307" s="76">
        <f t="shared" si="14"/>
        <v>0</v>
      </c>
      <c r="L307" s="19"/>
    </row>
    <row r="308" spans="2:12" x14ac:dyDescent="0.25">
      <c r="B308" s="19"/>
      <c r="C308" s="89">
        <v>298</v>
      </c>
      <c r="D308" s="80">
        <f>'2 - Dados Financeiros'!D302</f>
        <v>1.7374384504515756E-12</v>
      </c>
      <c r="E308" s="80">
        <f t="shared" si="12"/>
        <v>1.7374384504515756E-12</v>
      </c>
      <c r="F308" s="96"/>
      <c r="G308" s="78">
        <f>IF(C308&gt;'0 - Informações do Contrato'!$D$31,0,'1 - Informações Básicas'!$D$7)</f>
        <v>0</v>
      </c>
      <c r="H308" s="80">
        <f t="shared" si="13"/>
        <v>0</v>
      </c>
      <c r="I308" s="96"/>
      <c r="J308" s="78">
        <f>IF((D308&lt;0.000001),0,'0 - Informações do Contrato'!$D$28)</f>
        <v>0</v>
      </c>
      <c r="K308" s="76">
        <f t="shared" si="14"/>
        <v>0</v>
      </c>
      <c r="L308" s="19"/>
    </row>
    <row r="309" spans="2:12" x14ac:dyDescent="0.25">
      <c r="B309" s="19"/>
      <c r="C309" s="89">
        <v>299</v>
      </c>
      <c r="D309" s="80">
        <f>'2 - Dados Financeiros'!D303</f>
        <v>1.7445169897651854E-12</v>
      </c>
      <c r="E309" s="80">
        <f t="shared" si="12"/>
        <v>1.7445169897651854E-12</v>
      </c>
      <c r="F309" s="96"/>
      <c r="G309" s="78">
        <f>IF(C309&gt;'0 - Informações do Contrato'!$D$31,0,'1 - Informações Básicas'!$D$7)</f>
        <v>0</v>
      </c>
      <c r="H309" s="80">
        <f t="shared" si="13"/>
        <v>0</v>
      </c>
      <c r="I309" s="96"/>
      <c r="J309" s="78">
        <f>IF((D309&lt;0.000001),0,'0 - Informações do Contrato'!$D$28)</f>
        <v>0</v>
      </c>
      <c r="K309" s="76">
        <f t="shared" si="14"/>
        <v>0</v>
      </c>
      <c r="L309" s="19"/>
    </row>
    <row r="310" spans="2:12" x14ac:dyDescent="0.25">
      <c r="B310" s="19"/>
      <c r="C310" s="89">
        <v>300</v>
      </c>
      <c r="D310" s="80">
        <f>'2 - Dados Financeiros'!D304</f>
        <v>1.7516243679241662E-12</v>
      </c>
      <c r="E310" s="80">
        <f t="shared" si="12"/>
        <v>1.7516243679241662E-12</v>
      </c>
      <c r="F310" s="96"/>
      <c r="G310" s="78">
        <f>IF(C310&gt;'0 - Informações do Contrato'!$D$31,0,'1 - Informações Básicas'!$D$7)</f>
        <v>0</v>
      </c>
      <c r="H310" s="80">
        <f t="shared" si="13"/>
        <v>0</v>
      </c>
      <c r="I310" s="96"/>
      <c r="J310" s="78">
        <f>IF((D310&lt;0.000001),0,'0 - Informações do Contrato'!$D$28)</f>
        <v>0</v>
      </c>
      <c r="K310" s="76">
        <f t="shared" si="14"/>
        <v>0</v>
      </c>
      <c r="L310" s="19"/>
    </row>
    <row r="311" spans="2:12" x14ac:dyDescent="0.25">
      <c r="B311" s="19"/>
      <c r="C311" s="104">
        <v>301</v>
      </c>
      <c r="D311" s="105">
        <f>'2 - Dados Financeiros'!D305</f>
        <v>1.7587607024215441E-12</v>
      </c>
      <c r="E311" s="105">
        <f t="shared" si="12"/>
        <v>1.7587607024215441E-12</v>
      </c>
      <c r="F311" s="96"/>
      <c r="G311" s="106">
        <f>IF(C311&gt;'0 - Informações do Contrato'!$D$31,0,'1 - Informações Básicas'!$D$7)</f>
        <v>0</v>
      </c>
      <c r="H311" s="105">
        <f t="shared" si="13"/>
        <v>0</v>
      </c>
      <c r="I311" s="96"/>
      <c r="J311" s="106">
        <f>IF((D311&lt;0.000001),0,'0 - Informações do Contrato'!$D$28)</f>
        <v>0</v>
      </c>
      <c r="K311" s="100">
        <f t="shared" si="14"/>
        <v>0</v>
      </c>
      <c r="L311" s="19"/>
    </row>
    <row r="312" spans="2:12" x14ac:dyDescent="0.25">
      <c r="B312" s="19"/>
      <c r="C312" s="104">
        <v>302</v>
      </c>
      <c r="D312" s="105">
        <f>'2 - Dados Financeiros'!D306</f>
        <v>1.7659261112290258E-12</v>
      </c>
      <c r="E312" s="105">
        <f t="shared" si="12"/>
        <v>1.7659261112290258E-12</v>
      </c>
      <c r="F312" s="96"/>
      <c r="G312" s="106">
        <f>IF(C312&gt;'0 - Informações do Contrato'!$D$31,0,'1 - Informações Básicas'!$D$7)</f>
        <v>0</v>
      </c>
      <c r="H312" s="105">
        <f t="shared" si="13"/>
        <v>0</v>
      </c>
      <c r="I312" s="96"/>
      <c r="J312" s="106">
        <f>IF((D312&lt;0.000001),0,'0 - Informações do Contrato'!$D$28)</f>
        <v>0</v>
      </c>
      <c r="K312" s="100">
        <f t="shared" si="14"/>
        <v>0</v>
      </c>
      <c r="L312" s="19"/>
    </row>
    <row r="313" spans="2:12" x14ac:dyDescent="0.25">
      <c r="B313" s="19"/>
      <c r="C313" s="104">
        <v>303</v>
      </c>
      <c r="D313" s="105">
        <f>'2 - Dados Financeiros'!D307</f>
        <v>1.7731207127989497E-12</v>
      </c>
      <c r="E313" s="105">
        <f t="shared" si="12"/>
        <v>1.7731207127989497E-12</v>
      </c>
      <c r="F313" s="96"/>
      <c r="G313" s="106">
        <f>IF(C313&gt;'0 - Informações do Contrato'!$D$31,0,'1 - Informações Básicas'!$D$7)</f>
        <v>0</v>
      </c>
      <c r="H313" s="105">
        <f t="shared" si="13"/>
        <v>0</v>
      </c>
      <c r="I313" s="96"/>
      <c r="J313" s="106">
        <f>IF((D313&lt;0.000001),0,'0 - Informações do Contrato'!$D$28)</f>
        <v>0</v>
      </c>
      <c r="K313" s="100">
        <f t="shared" si="14"/>
        <v>0</v>
      </c>
      <c r="L313" s="19"/>
    </row>
    <row r="314" spans="2:12" x14ac:dyDescent="0.25">
      <c r="B314" s="19"/>
      <c r="C314" s="104">
        <v>304</v>
      </c>
      <c r="D314" s="105">
        <f>'2 - Dados Financeiros'!D308</f>
        <v>1.7803446260662432E-12</v>
      </c>
      <c r="E314" s="105">
        <f t="shared" si="12"/>
        <v>1.7803446260662432E-12</v>
      </c>
      <c r="F314" s="96"/>
      <c r="G314" s="106">
        <f>IF(C314&gt;'0 - Informações do Contrato'!$D$31,0,'1 - Informações Básicas'!$D$7)</f>
        <v>0</v>
      </c>
      <c r="H314" s="105">
        <f t="shared" si="13"/>
        <v>0</v>
      </c>
      <c r="I314" s="96"/>
      <c r="J314" s="106">
        <f>IF((D314&lt;0.000001),0,'0 - Informações do Contrato'!$D$28)</f>
        <v>0</v>
      </c>
      <c r="K314" s="100">
        <f t="shared" si="14"/>
        <v>0</v>
      </c>
      <c r="L314" s="19"/>
    </row>
    <row r="315" spans="2:12" x14ac:dyDescent="0.25">
      <c r="B315" s="19"/>
      <c r="C315" s="104">
        <v>305</v>
      </c>
      <c r="D315" s="105">
        <f>'2 - Dados Financeiros'!D309</f>
        <v>1.7875979704503903E-12</v>
      </c>
      <c r="E315" s="105">
        <f t="shared" si="12"/>
        <v>1.7875979704503903E-12</v>
      </c>
      <c r="F315" s="96"/>
      <c r="G315" s="106">
        <f>IF(C315&gt;'0 - Informações do Contrato'!$D$31,0,'1 - Informações Básicas'!$D$7)</f>
        <v>0</v>
      </c>
      <c r="H315" s="105">
        <f t="shared" si="13"/>
        <v>0</v>
      </c>
      <c r="I315" s="96"/>
      <c r="J315" s="106">
        <f>IF((D315&lt;0.000001),0,'0 - Informações do Contrato'!$D$28)</f>
        <v>0</v>
      </c>
      <c r="K315" s="100">
        <f t="shared" si="14"/>
        <v>0</v>
      </c>
      <c r="L315" s="19"/>
    </row>
    <row r="316" spans="2:12" x14ac:dyDescent="0.25">
      <c r="B316" s="19"/>
      <c r="C316" s="104">
        <v>306</v>
      </c>
      <c r="D316" s="105">
        <f>'2 - Dados Financeiros'!D310</f>
        <v>1.7948808658574037E-12</v>
      </c>
      <c r="E316" s="105">
        <f t="shared" si="12"/>
        <v>1.7948808658574037E-12</v>
      </c>
      <c r="F316" s="96"/>
      <c r="G316" s="106">
        <f>IF(C316&gt;'0 - Informações do Contrato'!$D$31,0,'1 - Informações Básicas'!$D$7)</f>
        <v>0</v>
      </c>
      <c r="H316" s="105">
        <f t="shared" si="13"/>
        <v>0</v>
      </c>
      <c r="I316" s="96"/>
      <c r="J316" s="106">
        <f>IF((D316&lt;0.000001),0,'0 - Informações do Contrato'!$D$28)</f>
        <v>0</v>
      </c>
      <c r="K316" s="100">
        <f t="shared" si="14"/>
        <v>0</v>
      </c>
      <c r="L316" s="19"/>
    </row>
    <row r="317" spans="2:12" x14ac:dyDescent="0.25">
      <c r="B317" s="19"/>
      <c r="C317" s="104">
        <v>307</v>
      </c>
      <c r="D317" s="105">
        <f>'2 - Dados Financeiros'!D311</f>
        <v>1.8021934326818086E-12</v>
      </c>
      <c r="E317" s="105">
        <f t="shared" si="12"/>
        <v>1.8021934326818086E-12</v>
      </c>
      <c r="F317" s="96"/>
      <c r="G317" s="106">
        <f>IF(C317&gt;'0 - Informações do Contrato'!$D$31,0,'1 - Informações Básicas'!$D$7)</f>
        <v>0</v>
      </c>
      <c r="H317" s="105">
        <f t="shared" si="13"/>
        <v>0</v>
      </c>
      <c r="I317" s="96"/>
      <c r="J317" s="106">
        <f>IF((D317&lt;0.000001),0,'0 - Informações do Contrato'!$D$28)</f>
        <v>0</v>
      </c>
      <c r="K317" s="100">
        <f t="shared" si="14"/>
        <v>0</v>
      </c>
      <c r="L317" s="19"/>
    </row>
    <row r="318" spans="2:12" x14ac:dyDescent="0.25">
      <c r="B318" s="19"/>
      <c r="C318" s="104">
        <v>308</v>
      </c>
      <c r="D318" s="105">
        <f>'2 - Dados Financeiros'!D312</f>
        <v>1.8095357918086323E-12</v>
      </c>
      <c r="E318" s="105">
        <f t="shared" si="12"/>
        <v>1.8095357918086323E-12</v>
      </c>
      <c r="F318" s="96"/>
      <c r="G318" s="106">
        <f>IF(C318&gt;'0 - Informações do Contrato'!$D$31,0,'1 - Informações Básicas'!$D$7)</f>
        <v>0</v>
      </c>
      <c r="H318" s="105">
        <f t="shared" si="13"/>
        <v>0</v>
      </c>
      <c r="I318" s="96"/>
      <c r="J318" s="106">
        <f>IF((D318&lt;0.000001),0,'0 - Informações do Contrato'!$D$28)</f>
        <v>0</v>
      </c>
      <c r="K318" s="100">
        <f t="shared" si="14"/>
        <v>0</v>
      </c>
      <c r="L318" s="19"/>
    </row>
    <row r="319" spans="2:12" x14ac:dyDescent="0.25">
      <c r="B319" s="19"/>
      <c r="C319" s="104">
        <v>309</v>
      </c>
      <c r="D319" s="105">
        <f>'2 - Dados Financeiros'!D313</f>
        <v>1.8169080646154028E-12</v>
      </c>
      <c r="E319" s="105">
        <f t="shared" si="12"/>
        <v>1.8169080646154028E-12</v>
      </c>
      <c r="F319" s="96"/>
      <c r="G319" s="106">
        <f>IF(C319&gt;'0 - Informações do Contrato'!$D$31,0,'1 - Informações Básicas'!$D$7)</f>
        <v>0</v>
      </c>
      <c r="H319" s="105">
        <f t="shared" si="13"/>
        <v>0</v>
      </c>
      <c r="I319" s="96"/>
      <c r="J319" s="106">
        <f>IF((D319&lt;0.000001),0,'0 - Informações do Contrato'!$D$28)</f>
        <v>0</v>
      </c>
      <c r="K319" s="100">
        <f t="shared" si="14"/>
        <v>0</v>
      </c>
      <c r="L319" s="19"/>
    </row>
    <row r="320" spans="2:12" x14ac:dyDescent="0.25">
      <c r="B320" s="19"/>
      <c r="C320" s="104">
        <v>310</v>
      </c>
      <c r="D320" s="105">
        <f>'2 - Dados Financeiros'!D314</f>
        <v>1.8243103729741549E-12</v>
      </c>
      <c r="E320" s="105">
        <f t="shared" si="12"/>
        <v>1.8243103729741549E-12</v>
      </c>
      <c r="F320" s="96"/>
      <c r="G320" s="106">
        <f>IF(C320&gt;'0 - Informações do Contrato'!$D$31,0,'1 - Informações Básicas'!$D$7)</f>
        <v>0</v>
      </c>
      <c r="H320" s="105">
        <f t="shared" si="13"/>
        <v>0</v>
      </c>
      <c r="I320" s="96"/>
      <c r="J320" s="106">
        <f>IF((D320&lt;0.000001),0,'0 - Informações do Contrato'!$D$28)</f>
        <v>0</v>
      </c>
      <c r="K320" s="100">
        <f t="shared" si="14"/>
        <v>0</v>
      </c>
      <c r="L320" s="19"/>
    </row>
    <row r="321" spans="2:12" x14ac:dyDescent="0.25">
      <c r="B321" s="19"/>
      <c r="C321" s="104">
        <v>311</v>
      </c>
      <c r="D321" s="105">
        <f>'2 - Dados Financeiros'!D315</f>
        <v>1.8317428392534456E-12</v>
      </c>
      <c r="E321" s="105">
        <f t="shared" si="12"/>
        <v>1.8317428392534456E-12</v>
      </c>
      <c r="F321" s="96"/>
      <c r="G321" s="106">
        <f>IF(C321&gt;'0 - Informações do Contrato'!$D$31,0,'1 - Informações Básicas'!$D$7)</f>
        <v>0</v>
      </c>
      <c r="H321" s="105">
        <f t="shared" si="13"/>
        <v>0</v>
      </c>
      <c r="I321" s="96"/>
      <c r="J321" s="106">
        <f>IF((D321&lt;0.000001),0,'0 - Informações do Contrato'!$D$28)</f>
        <v>0</v>
      </c>
      <c r="K321" s="100">
        <f t="shared" si="14"/>
        <v>0</v>
      </c>
      <c r="L321" s="19"/>
    </row>
    <row r="322" spans="2:12" x14ac:dyDescent="0.25">
      <c r="B322" s="19"/>
      <c r="C322" s="104">
        <v>312</v>
      </c>
      <c r="D322" s="105">
        <f>'2 - Dados Financeiros'!D316</f>
        <v>1.8392055863203755E-12</v>
      </c>
      <c r="E322" s="105">
        <f t="shared" si="12"/>
        <v>1.8392055863203755E-12</v>
      </c>
      <c r="F322" s="96"/>
      <c r="G322" s="106">
        <f>IF(C322&gt;'0 - Informações do Contrato'!$D$31,0,'1 - Informações Básicas'!$D$7)</f>
        <v>0</v>
      </c>
      <c r="H322" s="105">
        <f t="shared" si="13"/>
        <v>0</v>
      </c>
      <c r="I322" s="96"/>
      <c r="J322" s="106">
        <f>IF((D322&lt;0.000001),0,'0 - Informações do Contrato'!$D$28)</f>
        <v>0</v>
      </c>
      <c r="K322" s="100">
        <f t="shared" si="14"/>
        <v>0</v>
      </c>
      <c r="L322" s="19"/>
    </row>
    <row r="323" spans="2:12" x14ac:dyDescent="0.25">
      <c r="B323" s="19"/>
      <c r="C323" s="89">
        <v>313</v>
      </c>
      <c r="D323" s="80">
        <f>'2 - Dados Financeiros'!D317</f>
        <v>1.8466987375426223E-12</v>
      </c>
      <c r="E323" s="80">
        <f t="shared" si="12"/>
        <v>1.8466987375426223E-12</v>
      </c>
      <c r="F323" s="96"/>
      <c r="G323" s="78">
        <f>IF(C323&gt;'0 - Informações do Contrato'!$D$31,0,'1 - Informações Básicas'!$D$7)</f>
        <v>0</v>
      </c>
      <c r="H323" s="80">
        <f t="shared" si="13"/>
        <v>0</v>
      </c>
      <c r="I323" s="96"/>
      <c r="J323" s="78">
        <f>IF((D323&lt;0.000001),0,'0 - Informações do Contrato'!$D$28)</f>
        <v>0</v>
      </c>
      <c r="K323" s="76">
        <f t="shared" si="14"/>
        <v>0</v>
      </c>
      <c r="L323" s="19"/>
    </row>
    <row r="324" spans="2:12" x14ac:dyDescent="0.25">
      <c r="B324" s="19"/>
      <c r="C324" s="89">
        <v>314</v>
      </c>
      <c r="D324" s="80">
        <f>'2 - Dados Financeiros'!D318</f>
        <v>1.8542224167904779E-12</v>
      </c>
      <c r="E324" s="80">
        <f t="shared" si="12"/>
        <v>1.8542224167904779E-12</v>
      </c>
      <c r="F324" s="96"/>
      <c r="G324" s="78">
        <f>IF(C324&gt;'0 - Informações do Contrato'!$D$31,0,'1 - Informações Básicas'!$D$7)</f>
        <v>0</v>
      </c>
      <c r="H324" s="80">
        <f t="shared" si="13"/>
        <v>0</v>
      </c>
      <c r="I324" s="96"/>
      <c r="J324" s="78">
        <f>IF((D324&lt;0.000001),0,'0 - Informações do Contrato'!$D$28)</f>
        <v>0</v>
      </c>
      <c r="K324" s="76">
        <f t="shared" si="14"/>
        <v>0</v>
      </c>
      <c r="L324" s="19"/>
    </row>
    <row r="325" spans="2:12" x14ac:dyDescent="0.25">
      <c r="B325" s="19"/>
      <c r="C325" s="89">
        <v>315</v>
      </c>
      <c r="D325" s="80">
        <f>'2 - Dados Financeiros'!D319</f>
        <v>1.861776748438898E-12</v>
      </c>
      <c r="E325" s="80">
        <f t="shared" si="12"/>
        <v>1.861776748438898E-12</v>
      </c>
      <c r="F325" s="96"/>
      <c r="G325" s="78">
        <f>IF(C325&gt;'0 - Informações do Contrato'!$D$31,0,'1 - Informações Básicas'!$D$7)</f>
        <v>0</v>
      </c>
      <c r="H325" s="80">
        <f t="shared" si="13"/>
        <v>0</v>
      </c>
      <c r="I325" s="96"/>
      <c r="J325" s="78">
        <f>IF((D325&lt;0.000001),0,'0 - Informações do Contrato'!$D$28)</f>
        <v>0</v>
      </c>
      <c r="K325" s="76">
        <f t="shared" si="14"/>
        <v>0</v>
      </c>
      <c r="L325" s="19"/>
    </row>
    <row r="326" spans="2:12" x14ac:dyDescent="0.25">
      <c r="B326" s="19"/>
      <c r="C326" s="89">
        <v>316</v>
      </c>
      <c r="D326" s="80">
        <f>'2 - Dados Financeiros'!D320</f>
        <v>1.8693618573695563E-12</v>
      </c>
      <c r="E326" s="80">
        <f t="shared" si="12"/>
        <v>1.8693618573695563E-12</v>
      </c>
      <c r="F326" s="96"/>
      <c r="G326" s="78">
        <f>IF(C326&gt;'0 - Informações do Contrato'!$D$31,0,'1 - Informações Básicas'!$D$7)</f>
        <v>0</v>
      </c>
      <c r="H326" s="80">
        <f t="shared" si="13"/>
        <v>0</v>
      </c>
      <c r="I326" s="96"/>
      <c r="J326" s="78">
        <f>IF((D326&lt;0.000001),0,'0 - Informações do Contrato'!$D$28)</f>
        <v>0</v>
      </c>
      <c r="K326" s="76">
        <f t="shared" si="14"/>
        <v>0</v>
      </c>
      <c r="L326" s="19"/>
    </row>
    <row r="327" spans="2:12" x14ac:dyDescent="0.25">
      <c r="B327" s="19"/>
      <c r="C327" s="89">
        <v>317</v>
      </c>
      <c r="D327" s="80">
        <f>'2 - Dados Financeiros'!D321</f>
        <v>1.8769778689729108E-12</v>
      </c>
      <c r="E327" s="80">
        <f t="shared" si="12"/>
        <v>1.8769778689729108E-12</v>
      </c>
      <c r="F327" s="96"/>
      <c r="G327" s="78">
        <f>IF(C327&gt;'0 - Informações do Contrato'!$D$31,0,'1 - Informações Básicas'!$D$7)</f>
        <v>0</v>
      </c>
      <c r="H327" s="80">
        <f t="shared" si="13"/>
        <v>0</v>
      </c>
      <c r="I327" s="96"/>
      <c r="J327" s="78">
        <f>IF((D327&lt;0.000001),0,'0 - Informações do Contrato'!$D$28)</f>
        <v>0</v>
      </c>
      <c r="K327" s="76">
        <f t="shared" si="14"/>
        <v>0</v>
      </c>
      <c r="L327" s="19"/>
    </row>
    <row r="328" spans="2:12" x14ac:dyDescent="0.25">
      <c r="B328" s="19"/>
      <c r="C328" s="89">
        <v>318</v>
      </c>
      <c r="D328" s="80">
        <f>'2 - Dados Financeiros'!D322</f>
        <v>1.8846249091502749E-12</v>
      </c>
      <c r="E328" s="80">
        <f t="shared" si="12"/>
        <v>1.8846249091502749E-12</v>
      </c>
      <c r="F328" s="96"/>
      <c r="G328" s="78">
        <f>IF(C328&gt;'0 - Informações do Contrato'!$D$31,0,'1 - Informações Básicas'!$D$7)</f>
        <v>0</v>
      </c>
      <c r="H328" s="80">
        <f t="shared" si="13"/>
        <v>0</v>
      </c>
      <c r="I328" s="96"/>
      <c r="J328" s="78">
        <f>IF((D328&lt;0.000001),0,'0 - Informações do Contrato'!$D$28)</f>
        <v>0</v>
      </c>
      <c r="K328" s="76">
        <f t="shared" si="14"/>
        <v>0</v>
      </c>
      <c r="L328" s="19"/>
    </row>
    <row r="329" spans="2:12" x14ac:dyDescent="0.25">
      <c r="B329" s="19"/>
      <c r="C329" s="89">
        <v>319</v>
      </c>
      <c r="D329" s="80">
        <f>'2 - Dados Financeiros'!D323</f>
        <v>1.8923031043159002E-12</v>
      </c>
      <c r="E329" s="80">
        <f t="shared" si="12"/>
        <v>1.8923031043159002E-12</v>
      </c>
      <c r="F329" s="96"/>
      <c r="G329" s="78">
        <f>IF(C329&gt;'0 - Informações do Contrato'!$D$31,0,'1 - Informações Básicas'!$D$7)</f>
        <v>0</v>
      </c>
      <c r="H329" s="80">
        <f t="shared" si="13"/>
        <v>0</v>
      </c>
      <c r="I329" s="96"/>
      <c r="J329" s="78">
        <f>IF((D329&lt;0.000001),0,'0 - Informações do Contrato'!$D$28)</f>
        <v>0</v>
      </c>
      <c r="K329" s="76">
        <f t="shared" si="14"/>
        <v>0</v>
      </c>
      <c r="L329" s="19"/>
    </row>
    <row r="330" spans="2:12" x14ac:dyDescent="0.25">
      <c r="B330" s="19"/>
      <c r="C330" s="89">
        <v>320</v>
      </c>
      <c r="D330" s="80">
        <f>'2 - Dados Financeiros'!D324</f>
        <v>1.9000125813990652E-12</v>
      </c>
      <c r="E330" s="80">
        <f t="shared" si="12"/>
        <v>1.9000125813990652E-12</v>
      </c>
      <c r="F330" s="96"/>
      <c r="G330" s="78">
        <f>IF(C330&gt;'0 - Informações do Contrato'!$D$31,0,'1 - Informações Básicas'!$D$7)</f>
        <v>0</v>
      </c>
      <c r="H330" s="80">
        <f t="shared" si="13"/>
        <v>0</v>
      </c>
      <c r="I330" s="96"/>
      <c r="J330" s="78">
        <f>IF((D330&lt;0.000001),0,'0 - Informações do Contrato'!$D$28)</f>
        <v>0</v>
      </c>
      <c r="K330" s="76">
        <f t="shared" si="14"/>
        <v>0</v>
      </c>
      <c r="L330" s="19"/>
    </row>
    <row r="331" spans="2:12" x14ac:dyDescent="0.25">
      <c r="B331" s="19"/>
      <c r="C331" s="89">
        <v>321</v>
      </c>
      <c r="D331" s="80">
        <f>'2 - Dados Financeiros'!D325</f>
        <v>1.9077534678461743E-12</v>
      </c>
      <c r="E331" s="80">
        <f t="shared" ref="E331:E340" si="15">D331</f>
        <v>1.9077534678461743E-12</v>
      </c>
      <c r="F331" s="96"/>
      <c r="G331" s="78">
        <f>IF(C331&gt;'0 - Informações do Contrato'!$D$31,0,'1 - Informações Básicas'!$D$7)</f>
        <v>0</v>
      </c>
      <c r="H331" s="80">
        <f t="shared" ref="H331:H340" si="16">G331</f>
        <v>0</v>
      </c>
      <c r="I331" s="96"/>
      <c r="J331" s="78">
        <f>IF((D331&lt;0.000001),0,'0 - Informações do Contrato'!$D$28)</f>
        <v>0</v>
      </c>
      <c r="K331" s="76">
        <f t="shared" ref="K331:K340" si="17">J331</f>
        <v>0</v>
      </c>
      <c r="L331" s="19"/>
    </row>
    <row r="332" spans="2:12" x14ac:dyDescent="0.25">
      <c r="B332" s="19"/>
      <c r="C332" s="89">
        <v>322</v>
      </c>
      <c r="D332" s="80">
        <f>'2 - Dados Financeiros'!D326</f>
        <v>1.9155258916228641E-12</v>
      </c>
      <c r="E332" s="80">
        <f t="shared" si="15"/>
        <v>1.9155258916228641E-12</v>
      </c>
      <c r="F332" s="96"/>
      <c r="G332" s="78">
        <f>IF(C332&gt;'0 - Informações do Contrato'!$D$31,0,'1 - Informações Básicas'!$D$7)</f>
        <v>0</v>
      </c>
      <c r="H332" s="80">
        <f t="shared" si="16"/>
        <v>0</v>
      </c>
      <c r="I332" s="96"/>
      <c r="J332" s="78">
        <f>IF((D332&lt;0.000001),0,'0 - Informações do Contrato'!$D$28)</f>
        <v>0</v>
      </c>
      <c r="K332" s="76">
        <f t="shared" si="17"/>
        <v>0</v>
      </c>
      <c r="L332" s="19"/>
    </row>
    <row r="333" spans="2:12" x14ac:dyDescent="0.25">
      <c r="B333" s="19"/>
      <c r="C333" s="89">
        <v>323</v>
      </c>
      <c r="D333" s="80">
        <f>'2 - Dados Financeiros'!D327</f>
        <v>1.923329981216119E-12</v>
      </c>
      <c r="E333" s="80">
        <f t="shared" si="15"/>
        <v>1.923329981216119E-12</v>
      </c>
      <c r="F333" s="96"/>
      <c r="G333" s="78">
        <f>IF(C333&gt;'0 - Informações do Contrato'!$D$31,0,'1 - Informações Básicas'!$D$7)</f>
        <v>0</v>
      </c>
      <c r="H333" s="80">
        <f t="shared" si="16"/>
        <v>0</v>
      </c>
      <c r="I333" s="96"/>
      <c r="J333" s="78">
        <f>IF((D333&lt;0.000001),0,'0 - Informações do Contrato'!$D$28)</f>
        <v>0</v>
      </c>
      <c r="K333" s="76">
        <f t="shared" si="17"/>
        <v>0</v>
      </c>
      <c r="L333" s="19"/>
    </row>
    <row r="334" spans="2:12" x14ac:dyDescent="0.25">
      <c r="B334" s="19"/>
      <c r="C334" s="89">
        <v>324</v>
      </c>
      <c r="D334" s="80">
        <f>'2 - Dados Financeiros'!D328</f>
        <v>1.9311658656363956E-12</v>
      </c>
      <c r="E334" s="80">
        <f t="shared" si="15"/>
        <v>1.9311658656363956E-12</v>
      </c>
      <c r="F334" s="96"/>
      <c r="G334" s="78">
        <f>IF(C334&gt;'0 - Informações do Contrato'!$D$31,0,'1 - Informações Básicas'!$D$7)</f>
        <v>0</v>
      </c>
      <c r="H334" s="80">
        <f t="shared" si="16"/>
        <v>0</v>
      </c>
      <c r="I334" s="96"/>
      <c r="J334" s="78">
        <f>IF((D334&lt;0.000001),0,'0 - Informações do Contrato'!$D$28)</f>
        <v>0</v>
      </c>
      <c r="K334" s="76">
        <f t="shared" si="17"/>
        <v>0</v>
      </c>
      <c r="L334" s="19"/>
    </row>
    <row r="335" spans="2:12" x14ac:dyDescent="0.25">
      <c r="B335" s="19"/>
      <c r="C335" s="104">
        <v>325</v>
      </c>
      <c r="D335" s="105">
        <f>'2 - Dados Financeiros'!D329</f>
        <v>1.9390336744197548E-12</v>
      </c>
      <c r="E335" s="105">
        <f t="shared" si="15"/>
        <v>1.9390336744197548E-12</v>
      </c>
      <c r="F335" s="96"/>
      <c r="G335" s="106">
        <f>IF(C335&gt;'0 - Informações do Contrato'!$D$31,0,'1 - Informações Básicas'!$D$7)</f>
        <v>0</v>
      </c>
      <c r="H335" s="105">
        <f t="shared" si="16"/>
        <v>0</v>
      </c>
      <c r="I335" s="96"/>
      <c r="J335" s="106">
        <f>IF((D335&lt;0.000001),0,'0 - Informações do Contrato'!$D$28)</f>
        <v>0</v>
      </c>
      <c r="K335" s="100">
        <f t="shared" si="17"/>
        <v>0</v>
      </c>
      <c r="L335" s="19"/>
    </row>
    <row r="336" spans="2:12" x14ac:dyDescent="0.25">
      <c r="B336" s="19"/>
      <c r="C336" s="104">
        <v>326</v>
      </c>
      <c r="D336" s="105">
        <f>'2 - Dados Financeiros'!D330</f>
        <v>1.9469335376300032E-12</v>
      </c>
      <c r="E336" s="105">
        <f t="shared" si="15"/>
        <v>1.9469335376300032E-12</v>
      </c>
      <c r="F336" s="96"/>
      <c r="G336" s="106">
        <f>IF(C336&gt;'0 - Informações do Contrato'!$D$31,0,'1 - Informações Básicas'!$D$7)</f>
        <v>0</v>
      </c>
      <c r="H336" s="105">
        <f t="shared" si="16"/>
        <v>0</v>
      </c>
      <c r="I336" s="96"/>
      <c r="J336" s="106">
        <f>IF((D336&lt;0.000001),0,'0 - Informações do Contrato'!$D$28)</f>
        <v>0</v>
      </c>
      <c r="K336" s="100">
        <f t="shared" si="17"/>
        <v>0</v>
      </c>
      <c r="L336" s="19"/>
    </row>
    <row r="337" spans="2:12" x14ac:dyDescent="0.25">
      <c r="B337" s="19"/>
      <c r="C337" s="104">
        <v>327</v>
      </c>
      <c r="D337" s="105">
        <f>'2 - Dados Financeiros'!D331</f>
        <v>1.9548655858608443E-12</v>
      </c>
      <c r="E337" s="105">
        <f t="shared" si="15"/>
        <v>1.9548655858608443E-12</v>
      </c>
      <c r="F337" s="96"/>
      <c r="G337" s="106">
        <f>IF(C337&gt;'0 - Informações do Contrato'!$D$31,0,'1 - Informações Básicas'!$D$7)</f>
        <v>0</v>
      </c>
      <c r="H337" s="105">
        <f t="shared" si="16"/>
        <v>0</v>
      </c>
      <c r="I337" s="96"/>
      <c r="J337" s="106">
        <f>IF((D337&lt;0.000001),0,'0 - Informações do Contrato'!$D$28)</f>
        <v>0</v>
      </c>
      <c r="K337" s="100">
        <f t="shared" si="17"/>
        <v>0</v>
      </c>
      <c r="L337" s="19"/>
    </row>
    <row r="338" spans="2:12" x14ac:dyDescent="0.25">
      <c r="B338" s="19"/>
      <c r="C338" s="104">
        <v>328</v>
      </c>
      <c r="D338" s="105">
        <f>'2 - Dados Financeiros'!D332</f>
        <v>1.9628299502380354E-12</v>
      </c>
      <c r="E338" s="105">
        <f t="shared" si="15"/>
        <v>1.9628299502380354E-12</v>
      </c>
      <c r="F338" s="96"/>
      <c r="G338" s="106">
        <f>IF(C338&gt;'0 - Informações do Contrato'!$D$31,0,'1 - Informações Básicas'!$D$7)</f>
        <v>0</v>
      </c>
      <c r="H338" s="105">
        <f t="shared" si="16"/>
        <v>0</v>
      </c>
      <c r="I338" s="96"/>
      <c r="J338" s="106">
        <f>IF((D338&lt;0.000001),0,'0 - Informações do Contrato'!$D$28)</f>
        <v>0</v>
      </c>
      <c r="K338" s="100">
        <f t="shared" si="17"/>
        <v>0</v>
      </c>
      <c r="L338" s="19"/>
    </row>
    <row r="339" spans="2:12" x14ac:dyDescent="0.25">
      <c r="B339" s="19"/>
      <c r="C339" s="104">
        <v>329</v>
      </c>
      <c r="D339" s="105">
        <f>'2 - Dados Financeiros'!D333</f>
        <v>1.9708267624215573E-12</v>
      </c>
      <c r="E339" s="105">
        <f t="shared" si="15"/>
        <v>1.9708267624215573E-12</v>
      </c>
      <c r="F339" s="96"/>
      <c r="G339" s="106">
        <f>IF(C339&gt;'0 - Informações do Contrato'!$D$31,0,'1 - Informações Básicas'!$D$7)</f>
        <v>0</v>
      </c>
      <c r="H339" s="105">
        <f t="shared" si="16"/>
        <v>0</v>
      </c>
      <c r="I339" s="96"/>
      <c r="J339" s="106">
        <f>IF((D339&lt;0.000001),0,'0 - Informações do Contrato'!$D$28)</f>
        <v>0</v>
      </c>
      <c r="K339" s="100">
        <f t="shared" si="17"/>
        <v>0</v>
      </c>
      <c r="L339" s="19"/>
    </row>
    <row r="340" spans="2:12" ht="16.5" thickBot="1" x14ac:dyDescent="0.3">
      <c r="B340" s="19"/>
      <c r="C340" s="107">
        <v>330</v>
      </c>
      <c r="D340" s="108">
        <f>'2 - Dados Financeiros'!D334</f>
        <v>1.9788561546077895E-12</v>
      </c>
      <c r="E340" s="108">
        <f t="shared" si="15"/>
        <v>1.9788561546077895E-12</v>
      </c>
      <c r="F340" s="97"/>
      <c r="G340" s="109">
        <f>IF(C340&gt;'0 - Informações do Contrato'!$D$31,0,'1 - Informações Básicas'!$D$7)</f>
        <v>0</v>
      </c>
      <c r="H340" s="108">
        <f t="shared" si="16"/>
        <v>0</v>
      </c>
      <c r="I340" s="97"/>
      <c r="J340" s="109">
        <f>IF((D340&lt;0.000001),0,'0 - Informações do Contrato'!$D$28)</f>
        <v>0</v>
      </c>
      <c r="K340" s="103">
        <f t="shared" si="17"/>
        <v>0</v>
      </c>
      <c r="L340" s="19"/>
    </row>
    <row r="341" spans="2:12" ht="16.5" thickBot="1" x14ac:dyDescent="0.3">
      <c r="B341" s="19"/>
      <c r="C341" s="145" t="s">
        <v>46</v>
      </c>
      <c r="D341" s="146"/>
      <c r="E341" s="19"/>
      <c r="F341" s="3"/>
      <c r="G341" s="19"/>
      <c r="H341" s="19"/>
      <c r="I341" s="3"/>
      <c r="J341" s="19"/>
      <c r="K341" s="19"/>
      <c r="L341" s="19"/>
    </row>
    <row r="342" spans="2:12" x14ac:dyDescent="0.25">
      <c r="B342" s="19"/>
      <c r="C342" s="19"/>
      <c r="D342" s="19"/>
      <c r="E342" s="19"/>
      <c r="F342" s="3"/>
      <c r="G342" s="19"/>
      <c r="H342" s="19"/>
      <c r="I342" s="3"/>
      <c r="J342" s="19"/>
      <c r="K342" s="19"/>
      <c r="L342" s="19"/>
    </row>
    <row r="343" spans="2:12" s="19" customFormat="1" x14ac:dyDescent="0.25">
      <c r="F343" s="3"/>
      <c r="I343" s="3"/>
    </row>
    <row r="344" spans="2:12" x14ac:dyDescent="0.25">
      <c r="F344" s="67"/>
      <c r="I344" s="67"/>
    </row>
    <row r="345" spans="2:12" x14ac:dyDescent="0.25">
      <c r="F345" s="67"/>
      <c r="I345" s="67"/>
    </row>
    <row r="346" spans="2:12" x14ac:dyDescent="0.25">
      <c r="F346" s="67"/>
      <c r="I346" s="67"/>
    </row>
  </sheetData>
  <sheetProtection algorithmName="SHA-512" hashValue="1EcYxq/WAjDSJQH4fPmFGofvxgdx7iX10y0RHV/YSvG5+Vg8HtC8dAy1z+6T+JfBFsGmYoYwrkjOGZKLwSLMOA==" saltValue="RdfOba3zOhIWJcfgl0VgjQ==" spinCount="100000" sheet="1" objects="1" scenarios="1"/>
  <mergeCells count="3">
    <mergeCell ref="C9:K9"/>
    <mergeCell ref="F4:G4"/>
    <mergeCell ref="C341:D341"/>
  </mergeCells>
  <hyperlinks>
    <hyperlink ref="F4:G4" location="'0 - Informações do Contrato'!A1" display="VOLTAR para: 0 - Informações do Contrato"/>
    <hyperlink ref="C341:D341" location="'0 - Informações do Contrato'!A1" display="VOLTAR para: 0 - Informações do Contrato"/>
  </hyperlinks>
  <pageMargins left="0.511811024" right="0.511811024" top="0.78740157499999996" bottom="0.78740157499999996" header="0.31496062000000002" footer="0.31496062000000002"/>
  <pageSetup paperSize="9" orientation="portrait" horizontalDpi="0" verticalDpi="0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42"/>
  <sheetViews>
    <sheetView showGridLines="0" zoomScale="139" zoomScaleNormal="139" workbookViewId="0">
      <selection activeCell="F2" sqref="F2"/>
    </sheetView>
  </sheetViews>
  <sheetFormatPr defaultColWidth="0" defaultRowHeight="15.75" zeroHeight="1" x14ac:dyDescent="0.25"/>
  <cols>
    <col min="1" max="1" width="10.875" style="19" customWidth="1"/>
    <col min="2" max="3" width="10.875" style="1" customWidth="1"/>
    <col min="4" max="4" width="11.625" style="1" bestFit="1" customWidth="1"/>
    <col min="5" max="5" width="17.625" style="1" bestFit="1" customWidth="1"/>
    <col min="6" max="6" width="14.875" style="1" bestFit="1" customWidth="1"/>
    <col min="7" max="7" width="10.875" style="1" customWidth="1"/>
    <col min="8" max="8" width="5.125" style="67" customWidth="1"/>
    <col min="9" max="10" width="10.875" style="1" customWidth="1"/>
    <col min="11" max="11" width="13.5" style="1" bestFit="1" customWidth="1"/>
    <col min="12" max="12" width="10.875" style="1" customWidth="1"/>
    <col min="13" max="13" width="10.875" style="19" customWidth="1"/>
    <col min="14" max="14" width="18.625" style="1" hidden="1" customWidth="1"/>
    <col min="15" max="16384" width="10.875" style="1" hidden="1"/>
  </cols>
  <sheetData>
    <row r="1" spans="2:12" s="19" customFormat="1" x14ac:dyDescent="0.25">
      <c r="H1" s="3"/>
    </row>
    <row r="2" spans="2:12" ht="16.5" thickBot="1" x14ac:dyDescent="0.3">
      <c r="B2" s="19"/>
      <c r="C2" s="19"/>
      <c r="D2" s="19"/>
      <c r="E2" s="19"/>
      <c r="F2" s="19"/>
      <c r="G2" s="19"/>
      <c r="H2" s="3"/>
      <c r="I2" s="19"/>
      <c r="J2" s="19"/>
      <c r="K2" s="19"/>
      <c r="L2" s="19"/>
    </row>
    <row r="3" spans="2:12" ht="16.5" thickBot="1" x14ac:dyDescent="0.3">
      <c r="B3" s="19"/>
      <c r="C3" s="160" t="s">
        <v>46</v>
      </c>
      <c r="D3" s="161"/>
      <c r="E3" s="162"/>
      <c r="F3" s="19"/>
      <c r="G3" s="19"/>
      <c r="H3" s="3"/>
      <c r="I3" s="19"/>
      <c r="J3" s="19"/>
      <c r="K3" s="19"/>
      <c r="L3" s="19"/>
    </row>
    <row r="4" spans="2:12" ht="16.5" thickBot="1" x14ac:dyDescent="0.3">
      <c r="B4" s="19"/>
      <c r="C4" s="166" t="s">
        <v>34</v>
      </c>
      <c r="D4" s="167"/>
      <c r="E4" s="167"/>
      <c r="F4" s="168"/>
      <c r="G4" s="169"/>
      <c r="H4" s="3"/>
      <c r="I4" s="170" t="s">
        <v>24</v>
      </c>
      <c r="J4" s="171"/>
      <c r="K4" s="172"/>
      <c r="L4" s="19"/>
    </row>
    <row r="5" spans="2:12" ht="16.5" thickBot="1" x14ac:dyDescent="0.3">
      <c r="B5" s="19"/>
      <c r="C5" s="17" t="s">
        <v>97</v>
      </c>
      <c r="D5" s="29" t="s">
        <v>20</v>
      </c>
      <c r="E5" s="29" t="s">
        <v>21</v>
      </c>
      <c r="F5" s="29" t="s">
        <v>22</v>
      </c>
      <c r="G5" s="30" t="s">
        <v>23</v>
      </c>
      <c r="H5" s="3"/>
      <c r="I5" s="17" t="s">
        <v>97</v>
      </c>
      <c r="J5" s="29" t="s">
        <v>25</v>
      </c>
      <c r="K5" s="30" t="s">
        <v>26</v>
      </c>
      <c r="L5" s="19"/>
    </row>
    <row r="6" spans="2:12" x14ac:dyDescent="0.25">
      <c r="B6" s="19"/>
      <c r="C6" s="71">
        <v>1</v>
      </c>
      <c r="D6" s="78">
        <f>'4 - Contabilização'!D11</f>
        <v>55.332115466440413</v>
      </c>
      <c r="E6" s="78">
        <f>+'4 - Contabilização'!G11</f>
        <v>970.09668134072876</v>
      </c>
      <c r="F6" s="78">
        <f>-'4 - Contabilização'!J11</f>
        <v>-1000</v>
      </c>
      <c r="G6" s="90">
        <f t="shared" ref="G6:G69" si="0">SUM(D6:F6)</f>
        <v>25.428796807169192</v>
      </c>
      <c r="H6" s="3"/>
      <c r="I6" s="71">
        <v>1</v>
      </c>
      <c r="J6" s="72">
        <f>'5 - Ajuste Fiscal'!G6*34%</f>
        <v>8.6457909144375265</v>
      </c>
      <c r="K6" s="92" t="str">
        <f t="shared" ref="K6:K69" si="1">IF(J6&gt;0,"Ativo","Passivo")</f>
        <v>Ativo</v>
      </c>
      <c r="L6" s="19"/>
    </row>
    <row r="7" spans="2:12" x14ac:dyDescent="0.25">
      <c r="B7" s="19"/>
      <c r="C7" s="74">
        <v>2</v>
      </c>
      <c r="D7" s="80">
        <f>'4 - Contabilização'!D12</f>
        <v>51.483421570413462</v>
      </c>
      <c r="E7" s="80">
        <f>+'4 - Contabilização'!G12</f>
        <v>970.09668134072876</v>
      </c>
      <c r="F7" s="80">
        <f>-'4 - Contabilização'!J12</f>
        <v>-1000</v>
      </c>
      <c r="G7" s="91">
        <f t="shared" si="0"/>
        <v>21.580102911142262</v>
      </c>
      <c r="H7" s="3"/>
      <c r="I7" s="74">
        <v>2</v>
      </c>
      <c r="J7" s="75">
        <f>'5 - Ajuste Fiscal'!G7*34%</f>
        <v>7.33723498978837</v>
      </c>
      <c r="K7" s="93" t="str">
        <f t="shared" si="1"/>
        <v>Ativo</v>
      </c>
      <c r="L7" s="19"/>
    </row>
    <row r="8" spans="2:12" x14ac:dyDescent="0.25">
      <c r="B8" s="19"/>
      <c r="C8" s="74">
        <v>3</v>
      </c>
      <c r="D8" s="80">
        <f>'4 - Contabilização'!D13</f>
        <v>47.619047619048729</v>
      </c>
      <c r="E8" s="80">
        <f>+'4 - Contabilização'!G13</f>
        <v>970.09668134072876</v>
      </c>
      <c r="F8" s="80">
        <f>-'4 - Contabilização'!J13</f>
        <v>-1000</v>
      </c>
      <c r="G8" s="91">
        <f t="shared" si="0"/>
        <v>17.715728959777493</v>
      </c>
      <c r="H8" s="3"/>
      <c r="I8" s="74">
        <v>3</v>
      </c>
      <c r="J8" s="75">
        <f>'5 - Ajuste Fiscal'!G8*34%</f>
        <v>6.0233478463243486</v>
      </c>
      <c r="K8" s="93" t="str">
        <f t="shared" si="1"/>
        <v>Ativo</v>
      </c>
      <c r="L8" s="19"/>
    </row>
    <row r="9" spans="2:12" x14ac:dyDescent="0.25">
      <c r="B9" s="19"/>
      <c r="C9" s="74">
        <v>4</v>
      </c>
      <c r="D9" s="80">
        <f>'4 - Contabilização'!D14</f>
        <v>43.738929729859834</v>
      </c>
      <c r="E9" s="80">
        <f>+'4 - Contabilização'!G14</f>
        <v>970.09668134072876</v>
      </c>
      <c r="F9" s="80">
        <f>-'4 - Contabilização'!J14</f>
        <v>-1000</v>
      </c>
      <c r="G9" s="91">
        <f t="shared" si="0"/>
        <v>13.835611070588584</v>
      </c>
      <c r="H9" s="3"/>
      <c r="I9" s="74">
        <v>4</v>
      </c>
      <c r="J9" s="75">
        <f>'5 - Ajuste Fiscal'!G9*34%</f>
        <v>4.7041077640001188</v>
      </c>
      <c r="K9" s="93" t="str">
        <f t="shared" si="1"/>
        <v>Ativo</v>
      </c>
      <c r="L9" s="19"/>
    </row>
    <row r="10" spans="2:12" x14ac:dyDescent="0.25">
      <c r="B10" s="19"/>
      <c r="C10" s="74">
        <v>5</v>
      </c>
      <c r="D10" s="80">
        <f>'4 - Contabilização'!D15</f>
        <v>39.843003760095222</v>
      </c>
      <c r="E10" s="80">
        <f>+'4 - Contabilização'!G15</f>
        <v>970.09668134072876</v>
      </c>
      <c r="F10" s="80">
        <f>-'4 - Contabilização'!J15</f>
        <v>-1000</v>
      </c>
      <c r="G10" s="91">
        <f t="shared" si="0"/>
        <v>9.9396851008240219</v>
      </c>
      <c r="H10" s="3"/>
      <c r="I10" s="74">
        <v>5</v>
      </c>
      <c r="J10" s="75">
        <f>'5 - Ajuste Fiscal'!G10*34%</f>
        <v>3.3794929342801678</v>
      </c>
      <c r="K10" s="93" t="str">
        <f t="shared" si="1"/>
        <v>Ativo</v>
      </c>
      <c r="L10" s="19"/>
    </row>
    <row r="11" spans="2:12" x14ac:dyDescent="0.25">
      <c r="B11" s="19"/>
      <c r="C11" s="74">
        <v>6</v>
      </c>
      <c r="D11" s="80">
        <f>'4 - Contabilização'!D16</f>
        <v>35.931205305677864</v>
      </c>
      <c r="E11" s="80">
        <f>+'4 - Contabilização'!G16</f>
        <v>970.09668134072876</v>
      </c>
      <c r="F11" s="80">
        <f>-'4 - Contabilização'!J16</f>
        <v>-1000</v>
      </c>
      <c r="G11" s="91">
        <f t="shared" si="0"/>
        <v>6.0278866464066141</v>
      </c>
      <c r="H11" s="3"/>
      <c r="I11" s="74">
        <v>6</v>
      </c>
      <c r="J11" s="75">
        <f>'5 - Ajuste Fiscal'!G11*34%</f>
        <v>2.0494814597782489</v>
      </c>
      <c r="K11" s="93" t="str">
        <f t="shared" si="1"/>
        <v>Ativo</v>
      </c>
      <c r="L11" s="19"/>
    </row>
    <row r="12" spans="2:12" x14ac:dyDescent="0.25">
      <c r="B12" s="19"/>
      <c r="C12" s="74">
        <v>7</v>
      </c>
      <c r="D12" s="80">
        <f>'4 - Contabilização'!D17</f>
        <v>32.003469700140528</v>
      </c>
      <c r="E12" s="80">
        <f>+'4 - Contabilização'!G17</f>
        <v>970.09668134072876</v>
      </c>
      <c r="F12" s="80">
        <f>-'4 - Contabilização'!J17</f>
        <v>-1000</v>
      </c>
      <c r="G12" s="91">
        <f t="shared" si="0"/>
        <v>2.1001510408692639</v>
      </c>
      <c r="H12" s="3"/>
      <c r="I12" s="74">
        <v>7</v>
      </c>
      <c r="J12" s="75">
        <f>'5 - Ajuste Fiscal'!G12*34%</f>
        <v>0.71405135389554975</v>
      </c>
      <c r="K12" s="93" t="str">
        <f t="shared" si="1"/>
        <v>Ativo</v>
      </c>
      <c r="L12" s="19"/>
    </row>
    <row r="13" spans="2:12" x14ac:dyDescent="0.25">
      <c r="B13" s="19"/>
      <c r="C13" s="74">
        <v>8</v>
      </c>
      <c r="D13" s="80">
        <f>'4 - Contabilização'!D18</f>
        <v>28.059732013556783</v>
      </c>
      <c r="E13" s="80">
        <f>+'4 - Contabilização'!G18</f>
        <v>970.09668134072876</v>
      </c>
      <c r="F13" s="80">
        <f>-'4 - Contabilização'!J18</f>
        <v>-1000</v>
      </c>
      <c r="G13" s="91">
        <f t="shared" si="0"/>
        <v>-1.8435866457144812</v>
      </c>
      <c r="H13" s="3"/>
      <c r="I13" s="74">
        <v>8</v>
      </c>
      <c r="J13" s="75">
        <f>'5 - Ajuste Fiscal'!G13*34%</f>
        <v>-0.62681945954292362</v>
      </c>
      <c r="K13" s="93" t="str">
        <f t="shared" si="1"/>
        <v>Passivo</v>
      </c>
      <c r="L13" s="19"/>
    </row>
    <row r="14" spans="2:12" x14ac:dyDescent="0.25">
      <c r="B14" s="19"/>
      <c r="C14" s="74">
        <v>9</v>
      </c>
      <c r="D14" s="80">
        <f>'4 - Contabilização'!D19</f>
        <v>24.09992705146766</v>
      </c>
      <c r="E14" s="80">
        <f>+'4 - Contabilização'!G19</f>
        <v>970.09668134072876</v>
      </c>
      <c r="F14" s="80">
        <f>-'4 - Contabilização'!J19</f>
        <v>-1000</v>
      </c>
      <c r="G14" s="91">
        <f t="shared" si="0"/>
        <v>-5.8033916078036327</v>
      </c>
      <c r="H14" s="3"/>
      <c r="I14" s="74">
        <v>9</v>
      </c>
      <c r="J14" s="75">
        <f>'5 - Ajuste Fiscal'!G14*34%</f>
        <v>-1.9731531466532353</v>
      </c>
      <c r="K14" s="93" t="str">
        <f t="shared" si="1"/>
        <v>Passivo</v>
      </c>
      <c r="L14" s="19"/>
    </row>
    <row r="15" spans="2:12" x14ac:dyDescent="0.25">
      <c r="B15" s="19"/>
      <c r="C15" s="74">
        <v>10</v>
      </c>
      <c r="D15" s="80">
        <f>'4 - Contabilização'!D20</f>
        <v>20.123989353803882</v>
      </c>
      <c r="E15" s="80">
        <f>+'4 - Contabilização'!G20</f>
        <v>970.09668134072876</v>
      </c>
      <c r="F15" s="80">
        <f>-'4 - Contabilização'!J20</f>
        <v>-1000</v>
      </c>
      <c r="G15" s="91">
        <f t="shared" si="0"/>
        <v>-9.7793293054673995</v>
      </c>
      <c r="H15" s="3"/>
      <c r="I15" s="74">
        <v>10</v>
      </c>
      <c r="J15" s="75">
        <f>'5 - Ajuste Fiscal'!G15*34%</f>
        <v>-3.3249719638589159</v>
      </c>
      <c r="K15" s="93" t="str">
        <f t="shared" si="1"/>
        <v>Passivo</v>
      </c>
      <c r="L15" s="19"/>
    </row>
    <row r="16" spans="2:12" x14ac:dyDescent="0.25">
      <c r="B16" s="19"/>
      <c r="C16" s="74">
        <v>11</v>
      </c>
      <c r="D16" s="80">
        <f>'4 - Contabilização'!D21</f>
        <v>16.131853193803746</v>
      </c>
      <c r="E16" s="80">
        <f>+'4 - Contabilização'!G21</f>
        <v>970.09668134072876</v>
      </c>
      <c r="F16" s="80">
        <f>-'4 - Contabilização'!J21</f>
        <v>-1000</v>
      </c>
      <c r="G16" s="91">
        <f t="shared" si="0"/>
        <v>-13.771465465467486</v>
      </c>
      <c r="H16" s="3"/>
      <c r="I16" s="74">
        <v>11</v>
      </c>
      <c r="J16" s="75">
        <f>'5 - Ajuste Fiscal'!G16*34%</f>
        <v>-4.6822982582589452</v>
      </c>
      <c r="K16" s="93" t="str">
        <f t="shared" si="1"/>
        <v>Passivo</v>
      </c>
      <c r="L16" s="19"/>
    </row>
    <row r="17" spans="2:12" x14ac:dyDescent="0.25">
      <c r="B17" s="19"/>
      <c r="C17" s="74">
        <v>12</v>
      </c>
      <c r="D17" s="80">
        <f>'4 - Contabilização'!D22</f>
        <v>12.123452576926592</v>
      </c>
      <c r="E17" s="80">
        <f>+'4 - Contabilização'!G22</f>
        <v>970.09668134072876</v>
      </c>
      <c r="F17" s="80">
        <f>-'4 - Contabilização'!J22</f>
        <v>-1000</v>
      </c>
      <c r="G17" s="91">
        <f t="shared" si="0"/>
        <v>-17.779866082344597</v>
      </c>
      <c r="H17" s="3"/>
      <c r="I17" s="74">
        <v>12</v>
      </c>
      <c r="J17" s="75">
        <f>'5 - Ajuste Fiscal'!G17*34%</f>
        <v>-6.0451544679971638</v>
      </c>
      <c r="K17" s="93" t="str">
        <f t="shared" si="1"/>
        <v>Passivo</v>
      </c>
      <c r="L17" s="19"/>
    </row>
    <row r="18" spans="2:12" x14ac:dyDescent="0.25">
      <c r="B18" s="19"/>
      <c r="C18" s="98">
        <v>13</v>
      </c>
      <c r="D18" s="105">
        <f>'4 - Contabilização'!D23</f>
        <v>8.0987212397618276</v>
      </c>
      <c r="E18" s="105">
        <f>+'4 - Contabilização'!G23</f>
        <v>970.09668134072876</v>
      </c>
      <c r="F18" s="105">
        <f>-'4 - Contabilização'!J23</f>
        <v>-1000</v>
      </c>
      <c r="G18" s="110">
        <f t="shared" si="0"/>
        <v>-21.804597419509378</v>
      </c>
      <c r="H18" s="3"/>
      <c r="I18" s="98">
        <v>13</v>
      </c>
      <c r="J18" s="99">
        <f>'5 - Ajuste Fiscal'!G18*34%</f>
        <v>-7.4135631226331888</v>
      </c>
      <c r="K18" s="111" t="str">
        <f t="shared" si="1"/>
        <v>Passivo</v>
      </c>
      <c r="L18" s="19"/>
    </row>
    <row r="19" spans="2:12" x14ac:dyDescent="0.25">
      <c r="B19" s="19"/>
      <c r="C19" s="98">
        <v>14</v>
      </c>
      <c r="D19" s="105">
        <f>'4 - Contabilização'!D24</f>
        <v>4.0575926489335261</v>
      </c>
      <c r="E19" s="105">
        <f>+'4 - Contabilização'!G24</f>
        <v>970.09668134072876</v>
      </c>
      <c r="F19" s="105">
        <f>-'4 - Contabilização'!J24</f>
        <v>-1000</v>
      </c>
      <c r="G19" s="110">
        <f t="shared" si="0"/>
        <v>-25.845726010337671</v>
      </c>
      <c r="H19" s="3"/>
      <c r="I19" s="98">
        <v>14</v>
      </c>
      <c r="J19" s="99">
        <f>'5 - Ajuste Fiscal'!G19*34%</f>
        <v>-8.787546843514809</v>
      </c>
      <c r="K19" s="111" t="str">
        <f t="shared" si="1"/>
        <v>Passivo</v>
      </c>
      <c r="L19" s="19"/>
    </row>
    <row r="20" spans="2:12" x14ac:dyDescent="0.25">
      <c r="B20" s="19"/>
      <c r="C20" s="98">
        <v>15</v>
      </c>
      <c r="D20" s="105">
        <f>'4 - Contabilização'!D25</f>
        <v>5.497878340964457E-13</v>
      </c>
      <c r="E20" s="105">
        <f>+'4 - Contabilização'!G25</f>
        <v>0</v>
      </c>
      <c r="F20" s="105">
        <f>-'4 - Contabilização'!J25</f>
        <v>0</v>
      </c>
      <c r="G20" s="110">
        <f t="shared" si="0"/>
        <v>5.497878340964457E-13</v>
      </c>
      <c r="H20" s="3"/>
      <c r="I20" s="98">
        <v>15</v>
      </c>
      <c r="J20" s="99">
        <f>'5 - Ajuste Fiscal'!G20*34%</f>
        <v>1.8692786359279156E-13</v>
      </c>
      <c r="K20" s="111" t="str">
        <f t="shared" si="1"/>
        <v>Ativo</v>
      </c>
      <c r="L20" s="19"/>
    </row>
    <row r="21" spans="2:12" x14ac:dyDescent="0.25">
      <c r="B21" s="19"/>
      <c r="C21" s="98">
        <v>16</v>
      </c>
      <c r="D21" s="105">
        <f>'4 - Contabilização'!D26</f>
        <v>5.5202773778729847E-13</v>
      </c>
      <c r="E21" s="105">
        <f>+'4 - Contabilização'!G26</f>
        <v>0</v>
      </c>
      <c r="F21" s="105">
        <f>-'4 - Contabilização'!J26</f>
        <v>0</v>
      </c>
      <c r="G21" s="110">
        <f t="shared" si="0"/>
        <v>5.5202773778729847E-13</v>
      </c>
      <c r="H21" s="3"/>
      <c r="I21" s="98">
        <v>16</v>
      </c>
      <c r="J21" s="99">
        <f>'5 - Ajuste Fiscal'!G21*34%</f>
        <v>1.876894308476815E-13</v>
      </c>
      <c r="K21" s="111" t="str">
        <f t="shared" si="1"/>
        <v>Ativo</v>
      </c>
      <c r="L21" s="19"/>
    </row>
    <row r="22" spans="2:12" x14ac:dyDescent="0.25">
      <c r="B22" s="19"/>
      <c r="C22" s="98">
        <v>17</v>
      </c>
      <c r="D22" s="105">
        <f>'4 - Contabilização'!D27</f>
        <v>5.5427676712305134E-13</v>
      </c>
      <c r="E22" s="105">
        <f>+'4 - Contabilização'!G27</f>
        <v>0</v>
      </c>
      <c r="F22" s="105">
        <f>-'4 - Contabilização'!J27</f>
        <v>0</v>
      </c>
      <c r="G22" s="110">
        <f t="shared" si="0"/>
        <v>5.5427676712305134E-13</v>
      </c>
      <c r="H22" s="3"/>
      <c r="I22" s="98">
        <v>17</v>
      </c>
      <c r="J22" s="99">
        <f>'5 - Ajuste Fiscal'!G22*34%</f>
        <v>1.8845410082183748E-13</v>
      </c>
      <c r="K22" s="111" t="str">
        <f t="shared" si="1"/>
        <v>Ativo</v>
      </c>
      <c r="L22" s="19"/>
    </row>
    <row r="23" spans="2:12" x14ac:dyDescent="0.25">
      <c r="B23" s="19"/>
      <c r="C23" s="98">
        <v>18</v>
      </c>
      <c r="D23" s="105">
        <f>'4 - Contabilização'!D28</f>
        <v>5.5653495928271119E-13</v>
      </c>
      <c r="E23" s="105">
        <f>+'4 - Contabilização'!G28</f>
        <v>0</v>
      </c>
      <c r="F23" s="105">
        <f>-'4 - Contabilização'!J28</f>
        <v>0</v>
      </c>
      <c r="G23" s="110">
        <f t="shared" si="0"/>
        <v>5.5653495928271119E-13</v>
      </c>
      <c r="H23" s="3"/>
      <c r="I23" s="98">
        <v>18</v>
      </c>
      <c r="J23" s="99">
        <f>'5 - Ajuste Fiscal'!G23*34%</f>
        <v>1.8922188615612181E-13</v>
      </c>
      <c r="K23" s="111" t="str">
        <f t="shared" si="1"/>
        <v>Ativo</v>
      </c>
      <c r="L23" s="19"/>
    </row>
    <row r="24" spans="2:12" x14ac:dyDescent="0.25">
      <c r="B24" s="19"/>
      <c r="C24" s="98">
        <v>19</v>
      </c>
      <c r="D24" s="105">
        <f>'4 - Contabilização'!D29</f>
        <v>5.588023515967566E-13</v>
      </c>
      <c r="E24" s="105">
        <f>+'4 - Contabilização'!G29</f>
        <v>0</v>
      </c>
      <c r="F24" s="105">
        <f>-'4 - Contabilização'!J29</f>
        <v>0</v>
      </c>
      <c r="G24" s="110">
        <f t="shared" si="0"/>
        <v>5.588023515967566E-13</v>
      </c>
      <c r="H24" s="3"/>
      <c r="I24" s="98">
        <v>19</v>
      </c>
      <c r="J24" s="99">
        <f>'5 - Ajuste Fiscal'!G24*34%</f>
        <v>1.8999279954289727E-13</v>
      </c>
      <c r="K24" s="111" t="str">
        <f t="shared" si="1"/>
        <v>Ativo</v>
      </c>
      <c r="L24" s="19"/>
    </row>
    <row r="25" spans="2:12" x14ac:dyDescent="0.25">
      <c r="B25" s="19"/>
      <c r="C25" s="98">
        <v>20</v>
      </c>
      <c r="D25" s="105">
        <f>'4 - Contabilização'!D30</f>
        <v>5.6107898154775552E-13</v>
      </c>
      <c r="E25" s="105">
        <f>+'4 - Contabilização'!G30</f>
        <v>0</v>
      </c>
      <c r="F25" s="105">
        <f>-'4 - Contabilização'!J30</f>
        <v>0</v>
      </c>
      <c r="G25" s="110">
        <f t="shared" si="0"/>
        <v>5.6107898154775552E-13</v>
      </c>
      <c r="H25" s="3"/>
      <c r="I25" s="98">
        <v>20</v>
      </c>
      <c r="J25" s="99">
        <f>'5 - Ajuste Fiscal'!G25*34%</f>
        <v>1.9076685372623689E-13</v>
      </c>
      <c r="K25" s="111" t="str">
        <f t="shared" si="1"/>
        <v>Ativo</v>
      </c>
      <c r="L25" s="19"/>
    </row>
    <row r="26" spans="2:12" x14ac:dyDescent="0.25">
      <c r="B26" s="19"/>
      <c r="C26" s="98">
        <v>21</v>
      </c>
      <c r="D26" s="105">
        <f>'4 - Contabilização'!D31</f>
        <v>5.6336488677098441E-13</v>
      </c>
      <c r="E26" s="105">
        <f>+'4 - Contabilização'!G31</f>
        <v>0</v>
      </c>
      <c r="F26" s="105">
        <f>-'4 - Contabilização'!J31</f>
        <v>0</v>
      </c>
      <c r="G26" s="110">
        <f t="shared" si="0"/>
        <v>5.6336488677098441E-13</v>
      </c>
      <c r="H26" s="3"/>
      <c r="I26" s="98">
        <v>21</v>
      </c>
      <c r="J26" s="99">
        <f>'5 - Ajuste Fiscal'!G26*34%</f>
        <v>1.9154406150213471E-13</v>
      </c>
      <c r="K26" s="111" t="str">
        <f t="shared" si="1"/>
        <v>Ativo</v>
      </c>
      <c r="L26" s="19"/>
    </row>
    <row r="27" spans="2:12" x14ac:dyDescent="0.25">
      <c r="B27" s="19"/>
      <c r="C27" s="98">
        <v>22</v>
      </c>
      <c r="D27" s="105">
        <f>'4 - Contabilização'!D32</f>
        <v>5.6566010505505046E-13</v>
      </c>
      <c r="E27" s="105">
        <f>+'4 - Contabilização'!G32</f>
        <v>0</v>
      </c>
      <c r="F27" s="105">
        <f>-'4 - Contabilização'!J32</f>
        <v>0</v>
      </c>
      <c r="G27" s="110">
        <f t="shared" si="0"/>
        <v>5.6566010505505046E-13</v>
      </c>
      <c r="H27" s="3"/>
      <c r="I27" s="98">
        <v>22</v>
      </c>
      <c r="J27" s="99">
        <f>'5 - Ajuste Fiscal'!G27*34%</f>
        <v>1.9232443571871716E-13</v>
      </c>
      <c r="K27" s="111" t="str">
        <f t="shared" si="1"/>
        <v>Ativo</v>
      </c>
      <c r="L27" s="19"/>
    </row>
    <row r="28" spans="2:12" x14ac:dyDescent="0.25">
      <c r="B28" s="19"/>
      <c r="C28" s="98">
        <v>23</v>
      </c>
      <c r="D28" s="105">
        <f>'4 - Contabilização'!D33</f>
        <v>5.6796467434251623E-13</v>
      </c>
      <c r="E28" s="105">
        <f>+'4 - Contabilização'!G33</f>
        <v>0</v>
      </c>
      <c r="F28" s="105">
        <f>-'4 - Contabilização'!J33</f>
        <v>0</v>
      </c>
      <c r="G28" s="110">
        <f t="shared" si="0"/>
        <v>5.6796467434251623E-13</v>
      </c>
      <c r="H28" s="3"/>
      <c r="I28" s="98">
        <v>23</v>
      </c>
      <c r="J28" s="99">
        <f>'5 - Ajuste Fiscal'!G28*34%</f>
        <v>1.9310798927645553E-13</v>
      </c>
      <c r="K28" s="111" t="str">
        <f t="shared" si="1"/>
        <v>Ativo</v>
      </c>
      <c r="L28" s="19"/>
    </row>
    <row r="29" spans="2:12" x14ac:dyDescent="0.25">
      <c r="B29" s="19"/>
      <c r="C29" s="98">
        <v>24</v>
      </c>
      <c r="D29" s="105">
        <f>'4 - Contabilização'!D34</f>
        <v>5.7027863273052717E-13</v>
      </c>
      <c r="E29" s="105">
        <f>+'4 - Contabilização'!G34</f>
        <v>0</v>
      </c>
      <c r="F29" s="105">
        <f>-'4 - Contabilização'!J34</f>
        <v>0</v>
      </c>
      <c r="G29" s="110">
        <f t="shared" si="0"/>
        <v>5.7027863273052717E-13</v>
      </c>
      <c r="H29" s="3"/>
      <c r="I29" s="98">
        <v>24</v>
      </c>
      <c r="J29" s="99">
        <f>'5 - Ajuste Fiscal'!G29*34%</f>
        <v>1.9389473512837926E-13</v>
      </c>
      <c r="K29" s="111" t="str">
        <f t="shared" si="1"/>
        <v>Ativo</v>
      </c>
      <c r="L29" s="19"/>
    </row>
    <row r="30" spans="2:12" x14ac:dyDescent="0.25">
      <c r="B30" s="19"/>
      <c r="C30" s="74">
        <v>25</v>
      </c>
      <c r="D30" s="80">
        <f>'4 - Contabilização'!D35</f>
        <v>5.7260201847144113E-13</v>
      </c>
      <c r="E30" s="80">
        <f>+'4 - Contabilização'!G35</f>
        <v>0</v>
      </c>
      <c r="F30" s="80">
        <f>-'4 - Contabilização'!J35</f>
        <v>0</v>
      </c>
      <c r="G30" s="91">
        <f t="shared" si="0"/>
        <v>5.7260201847144113E-13</v>
      </c>
      <c r="H30" s="3"/>
      <c r="I30" s="74">
        <v>25</v>
      </c>
      <c r="J30" s="75">
        <f>'5 - Ajuste Fiscal'!G30*34%</f>
        <v>1.9468468628028999E-13</v>
      </c>
      <c r="K30" s="93" t="str">
        <f t="shared" si="1"/>
        <v>Ativo</v>
      </c>
      <c r="L30" s="19"/>
    </row>
    <row r="31" spans="2:12" x14ac:dyDescent="0.25">
      <c r="B31" s="19"/>
      <c r="C31" s="74">
        <v>26</v>
      </c>
      <c r="D31" s="80">
        <f>'4 - Contabilização'!D36</f>
        <v>5.7493486997346065E-13</v>
      </c>
      <c r="E31" s="80">
        <f>+'4 - Contabilização'!G36</f>
        <v>0</v>
      </c>
      <c r="F31" s="80">
        <f>-'4 - Contabilização'!J36</f>
        <v>0</v>
      </c>
      <c r="G31" s="91">
        <f t="shared" si="0"/>
        <v>5.7493486997346065E-13</v>
      </c>
      <c r="H31" s="3"/>
      <c r="I31" s="74">
        <v>26</v>
      </c>
      <c r="J31" s="75">
        <f>'5 - Ajuste Fiscal'!G31*34%</f>
        <v>1.9547785579097662E-13</v>
      </c>
      <c r="K31" s="93" t="str">
        <f t="shared" si="1"/>
        <v>Ativo</v>
      </c>
      <c r="L31" s="19"/>
    </row>
    <row r="32" spans="2:12" x14ac:dyDescent="0.25">
      <c r="B32" s="19"/>
      <c r="C32" s="74">
        <v>27</v>
      </c>
      <c r="D32" s="80">
        <f>'4 - Contabilização'!D37</f>
        <v>5.7727722580126826E-13</v>
      </c>
      <c r="E32" s="80">
        <f>+'4 - Contabilização'!G37</f>
        <v>0</v>
      </c>
      <c r="F32" s="80">
        <f>-'4 - Contabilização'!J37</f>
        <v>0</v>
      </c>
      <c r="G32" s="91">
        <f t="shared" si="0"/>
        <v>5.7727722580126826E-13</v>
      </c>
      <c r="H32" s="3"/>
      <c r="I32" s="74">
        <v>27</v>
      </c>
      <c r="J32" s="75">
        <f>'5 - Ajuste Fiscal'!G32*34%</f>
        <v>1.9627425677243121E-13</v>
      </c>
      <c r="K32" s="93" t="str">
        <f t="shared" si="1"/>
        <v>Ativo</v>
      </c>
      <c r="L32" s="19"/>
    </row>
    <row r="33" spans="2:12" x14ac:dyDescent="0.25">
      <c r="B33" s="19"/>
      <c r="C33" s="74">
        <v>28</v>
      </c>
      <c r="D33" s="80">
        <f>'4 - Contabilização'!D38</f>
        <v>5.7962912467666379E-13</v>
      </c>
      <c r="E33" s="80">
        <f>+'4 - Contabilização'!G38</f>
        <v>0</v>
      </c>
      <c r="F33" s="80">
        <f>-'4 - Contabilização'!J38</f>
        <v>0</v>
      </c>
      <c r="G33" s="91">
        <f t="shared" si="0"/>
        <v>5.7962912467666379E-13</v>
      </c>
      <c r="H33" s="3"/>
      <c r="I33" s="74">
        <v>28</v>
      </c>
      <c r="J33" s="75">
        <f>'5 - Ajuste Fiscal'!G33*34%</f>
        <v>1.970739023900657E-13</v>
      </c>
      <c r="K33" s="93" t="str">
        <f t="shared" si="1"/>
        <v>Ativo</v>
      </c>
      <c r="L33" s="19"/>
    </row>
    <row r="34" spans="2:12" x14ac:dyDescent="0.25">
      <c r="B34" s="19"/>
      <c r="C34" s="74">
        <v>29</v>
      </c>
      <c r="D34" s="80">
        <f>'4 - Contabilização'!D39</f>
        <v>5.8199060547920426E-13</v>
      </c>
      <c r="E34" s="80">
        <f>+'4 - Contabilização'!G39</f>
        <v>0</v>
      </c>
      <c r="F34" s="80">
        <f>-'4 - Contabilização'!J39</f>
        <v>0</v>
      </c>
      <c r="G34" s="91">
        <f t="shared" si="0"/>
        <v>5.8199060547920426E-13</v>
      </c>
      <c r="H34" s="3"/>
      <c r="I34" s="74">
        <v>29</v>
      </c>
      <c r="J34" s="75">
        <f>'5 - Ajuste Fiscal'!G34*34%</f>
        <v>1.9787680586292947E-13</v>
      </c>
      <c r="K34" s="93" t="str">
        <f t="shared" si="1"/>
        <v>Ativo</v>
      </c>
      <c r="L34" s="19"/>
    </row>
    <row r="35" spans="2:12" x14ac:dyDescent="0.25">
      <c r="B35" s="19"/>
      <c r="C35" s="74">
        <v>30</v>
      </c>
      <c r="D35" s="80">
        <f>'4 - Contabilização'!D40</f>
        <v>5.8436170724684697E-13</v>
      </c>
      <c r="E35" s="80">
        <f>+'4 - Contabilização'!G40</f>
        <v>0</v>
      </c>
      <c r="F35" s="80">
        <f>-'4 - Contabilização'!J40</f>
        <v>0</v>
      </c>
      <c r="G35" s="91">
        <f t="shared" si="0"/>
        <v>5.8436170724684697E-13</v>
      </c>
      <c r="H35" s="3"/>
      <c r="I35" s="74">
        <v>30</v>
      </c>
      <c r="J35" s="75">
        <f>'5 - Ajuste Fiscal'!G35*34%</f>
        <v>1.9868298046392797E-13</v>
      </c>
      <c r="K35" s="93" t="str">
        <f t="shared" si="1"/>
        <v>Ativo</v>
      </c>
      <c r="L35" s="19"/>
    </row>
    <row r="36" spans="2:12" x14ac:dyDescent="0.25">
      <c r="B36" s="19"/>
      <c r="C36" s="74">
        <v>31</v>
      </c>
      <c r="D36" s="80">
        <f>'4 - Contabilização'!D41</f>
        <v>5.8674246917659477E-13</v>
      </c>
      <c r="E36" s="80">
        <f>+'4 - Contabilização'!G41</f>
        <v>0</v>
      </c>
      <c r="F36" s="80">
        <f>-'4 - Contabilização'!J41</f>
        <v>0</v>
      </c>
      <c r="G36" s="91">
        <f t="shared" si="0"/>
        <v>5.8674246917659477E-13</v>
      </c>
      <c r="H36" s="3"/>
      <c r="I36" s="74">
        <v>31</v>
      </c>
      <c r="J36" s="75">
        <f>'5 - Ajuste Fiscal'!G36*34%</f>
        <v>1.9949243952004224E-13</v>
      </c>
      <c r="K36" s="93" t="str">
        <f t="shared" si="1"/>
        <v>Ativo</v>
      </c>
      <c r="L36" s="19"/>
    </row>
    <row r="37" spans="2:12" x14ac:dyDescent="0.25">
      <c r="B37" s="19"/>
      <c r="C37" s="74">
        <v>32</v>
      </c>
      <c r="D37" s="80">
        <f>'4 - Contabilização'!D42</f>
        <v>5.8913293062514372E-13</v>
      </c>
      <c r="E37" s="80">
        <f>+'4 - Contabilização'!G42</f>
        <v>0</v>
      </c>
      <c r="F37" s="80">
        <f>-'4 - Contabilização'!J42</f>
        <v>0</v>
      </c>
      <c r="G37" s="91">
        <f t="shared" si="0"/>
        <v>5.8913293062514372E-13</v>
      </c>
      <c r="H37" s="3"/>
      <c r="I37" s="74">
        <v>32</v>
      </c>
      <c r="J37" s="75">
        <f>'5 - Ajuste Fiscal'!G37*34%</f>
        <v>2.0030519641254887E-13</v>
      </c>
      <c r="K37" s="93" t="str">
        <f t="shared" si="1"/>
        <v>Ativo</v>
      </c>
      <c r="L37" s="19"/>
    </row>
    <row r="38" spans="2:12" x14ac:dyDescent="0.25">
      <c r="B38" s="19"/>
      <c r="C38" s="74">
        <v>33</v>
      </c>
      <c r="D38" s="80">
        <f>'4 - Contabilização'!D43</f>
        <v>5.9153313110953408E-13</v>
      </c>
      <c r="E38" s="80">
        <f>+'4 - Contabilização'!G43</f>
        <v>0</v>
      </c>
      <c r="F38" s="80">
        <f>-'4 - Contabilização'!J43</f>
        <v>0</v>
      </c>
      <c r="G38" s="91">
        <f t="shared" si="0"/>
        <v>5.9153313110953408E-13</v>
      </c>
      <c r="H38" s="3"/>
      <c r="I38" s="74">
        <v>33</v>
      </c>
      <c r="J38" s="75">
        <f>'5 - Ajuste Fiscal'!G38*34%</f>
        <v>2.0112126457724161E-13</v>
      </c>
      <c r="K38" s="93" t="str">
        <f t="shared" si="1"/>
        <v>Ativo</v>
      </c>
      <c r="L38" s="19"/>
    </row>
    <row r="39" spans="2:12" x14ac:dyDescent="0.25">
      <c r="B39" s="19"/>
      <c r="C39" s="74">
        <v>34</v>
      </c>
      <c r="D39" s="80">
        <f>'4 - Contabilização'!D44</f>
        <v>5.9394311030780343E-13</v>
      </c>
      <c r="E39" s="80">
        <f>+'4 - Contabilização'!G44</f>
        <v>0</v>
      </c>
      <c r="F39" s="80">
        <f>-'4 - Contabilização'!J44</f>
        <v>0</v>
      </c>
      <c r="G39" s="91">
        <f t="shared" si="0"/>
        <v>5.9394311030780343E-13</v>
      </c>
      <c r="H39" s="3"/>
      <c r="I39" s="74">
        <v>34</v>
      </c>
      <c r="J39" s="75">
        <f>'5 - Ajuste Fiscal'!G39*34%</f>
        <v>2.0194065750465318E-13</v>
      </c>
      <c r="K39" s="93" t="str">
        <f t="shared" si="1"/>
        <v>Ativo</v>
      </c>
      <c r="L39" s="19"/>
    </row>
    <row r="40" spans="2:12" x14ac:dyDescent="0.25">
      <c r="B40" s="19"/>
      <c r="C40" s="74">
        <v>35</v>
      </c>
      <c r="D40" s="80">
        <f>'4 - Contabilização'!D45</f>
        <v>5.9636290805964253E-13</v>
      </c>
      <c r="E40" s="80">
        <f>+'4 - Contabilização'!G45</f>
        <v>0</v>
      </c>
      <c r="F40" s="80">
        <f>-'4 - Contabilização'!J45</f>
        <v>0</v>
      </c>
      <c r="G40" s="91">
        <f t="shared" si="0"/>
        <v>5.9636290805964253E-13</v>
      </c>
      <c r="H40" s="3"/>
      <c r="I40" s="74">
        <v>35</v>
      </c>
      <c r="J40" s="75">
        <f>'5 - Ajuste Fiscal'!G40*34%</f>
        <v>2.0276338874027847E-13</v>
      </c>
      <c r="K40" s="93" t="str">
        <f t="shared" si="1"/>
        <v>Ativo</v>
      </c>
      <c r="L40" s="19"/>
    </row>
    <row r="41" spans="2:12" x14ac:dyDescent="0.25">
      <c r="B41" s="19"/>
      <c r="C41" s="74">
        <v>36</v>
      </c>
      <c r="D41" s="80">
        <f>'4 - Contabilização'!D46</f>
        <v>5.9879256436705406E-13</v>
      </c>
      <c r="E41" s="80">
        <f>+'4 - Contabilização'!G46</f>
        <v>0</v>
      </c>
      <c r="F41" s="80">
        <f>-'4 - Contabilização'!J46</f>
        <v>0</v>
      </c>
      <c r="G41" s="91">
        <f t="shared" si="0"/>
        <v>5.9879256436705406E-13</v>
      </c>
      <c r="H41" s="3"/>
      <c r="I41" s="74">
        <v>36</v>
      </c>
      <c r="J41" s="75">
        <f>'5 - Ajuste Fiscal'!G41*34%</f>
        <v>2.035894718847984E-13</v>
      </c>
      <c r="K41" s="93" t="str">
        <f t="shared" si="1"/>
        <v>Ativo</v>
      </c>
      <c r="L41" s="19"/>
    </row>
    <row r="42" spans="2:12" x14ac:dyDescent="0.25">
      <c r="B42" s="19"/>
      <c r="C42" s="98">
        <v>37</v>
      </c>
      <c r="D42" s="105">
        <f>'4 - Contabilização'!D47</f>
        <v>6.0123211939501364E-13</v>
      </c>
      <c r="E42" s="105">
        <f>+'4 - Contabilização'!G47</f>
        <v>0</v>
      </c>
      <c r="F42" s="105">
        <f>-'4 - Contabilização'!J47</f>
        <v>0</v>
      </c>
      <c r="G42" s="110">
        <f t="shared" si="0"/>
        <v>6.0123211939501364E-13</v>
      </c>
      <c r="H42" s="3"/>
      <c r="I42" s="98">
        <v>37</v>
      </c>
      <c r="J42" s="99">
        <f>'5 - Ajuste Fiscal'!G42*34%</f>
        <v>2.0441892059430465E-13</v>
      </c>
      <c r="K42" s="111" t="str">
        <f t="shared" si="1"/>
        <v>Ativo</v>
      </c>
      <c r="L42" s="19"/>
    </row>
    <row r="43" spans="2:12" x14ac:dyDescent="0.25">
      <c r="B43" s="19"/>
      <c r="C43" s="98">
        <v>38</v>
      </c>
      <c r="D43" s="105">
        <f>'4 - Contabilização'!D48</f>
        <v>6.0368161347213415E-13</v>
      </c>
      <c r="E43" s="105">
        <f>+'4 - Contabilização'!G48</f>
        <v>0</v>
      </c>
      <c r="F43" s="105">
        <f>-'4 - Contabilização'!J48</f>
        <v>0</v>
      </c>
      <c r="G43" s="110">
        <f t="shared" si="0"/>
        <v>6.0368161347213415E-13</v>
      </c>
      <c r="H43" s="3"/>
      <c r="I43" s="98">
        <v>38</v>
      </c>
      <c r="J43" s="99">
        <f>'5 - Ajuste Fiscal'!G43*34%</f>
        <v>2.0525174858052562E-13</v>
      </c>
      <c r="K43" s="111" t="str">
        <f t="shared" si="1"/>
        <v>Ativo</v>
      </c>
      <c r="L43" s="19"/>
    </row>
    <row r="44" spans="2:12" x14ac:dyDescent="0.25">
      <c r="B44" s="19"/>
      <c r="C44" s="98">
        <v>39</v>
      </c>
      <c r="D44" s="105">
        <f>'4 - Contabilização'!D49</f>
        <v>6.0614108709133219E-13</v>
      </c>
      <c r="E44" s="105">
        <f>+'4 - Contabilização'!G49</f>
        <v>0</v>
      </c>
      <c r="F44" s="105">
        <f>-'4 - Contabilização'!J49</f>
        <v>0</v>
      </c>
      <c r="G44" s="110">
        <f t="shared" si="0"/>
        <v>6.0614108709133219E-13</v>
      </c>
      <c r="H44" s="3"/>
      <c r="I44" s="98">
        <v>39</v>
      </c>
      <c r="J44" s="99">
        <f>'5 - Ajuste Fiscal'!G44*34%</f>
        <v>2.0608796961105296E-13</v>
      </c>
      <c r="K44" s="111" t="str">
        <f t="shared" si="1"/>
        <v>Ativo</v>
      </c>
      <c r="L44" s="19"/>
    </row>
    <row r="45" spans="2:12" x14ac:dyDescent="0.25">
      <c r="B45" s="19"/>
      <c r="C45" s="98">
        <v>40</v>
      </c>
      <c r="D45" s="105">
        <f>'4 - Contabilização'!D50</f>
        <v>6.0861058091049749E-13</v>
      </c>
      <c r="E45" s="105">
        <f>+'4 - Contabilização'!G50</f>
        <v>0</v>
      </c>
      <c r="F45" s="105">
        <f>-'4 - Contabilização'!J50</f>
        <v>0</v>
      </c>
      <c r="G45" s="110">
        <f t="shared" si="0"/>
        <v>6.0861058091049749E-13</v>
      </c>
      <c r="H45" s="3"/>
      <c r="I45" s="98">
        <v>40</v>
      </c>
      <c r="J45" s="99">
        <f>'5 - Ajuste Fiscal'!G45*34%</f>
        <v>2.0692759750956916E-13</v>
      </c>
      <c r="K45" s="111" t="str">
        <f t="shared" si="1"/>
        <v>Ativo</v>
      </c>
      <c r="L45" s="19"/>
    </row>
    <row r="46" spans="2:12" x14ac:dyDescent="0.25">
      <c r="B46" s="19"/>
      <c r="C46" s="98">
        <v>41</v>
      </c>
      <c r="D46" s="105">
        <f>'4 - Contabilização'!D51</f>
        <v>6.1109013575316494E-13</v>
      </c>
      <c r="E46" s="105">
        <f>+'4 - Contabilização'!G51</f>
        <v>0</v>
      </c>
      <c r="F46" s="105">
        <f>-'4 - Contabilização'!J51</f>
        <v>0</v>
      </c>
      <c r="G46" s="110">
        <f t="shared" si="0"/>
        <v>6.1109013575316494E-13</v>
      </c>
      <c r="H46" s="3"/>
      <c r="I46" s="98">
        <v>41</v>
      </c>
      <c r="J46" s="99">
        <f>'5 - Ajuste Fiscal'!G46*34%</f>
        <v>2.077706461560761E-13</v>
      </c>
      <c r="K46" s="111" t="str">
        <f t="shared" si="1"/>
        <v>Ativo</v>
      </c>
      <c r="L46" s="19"/>
    </row>
    <row r="47" spans="2:12" x14ac:dyDescent="0.25">
      <c r="B47" s="19"/>
      <c r="C47" s="98">
        <v>42</v>
      </c>
      <c r="D47" s="105">
        <f>'4 - Contabilização'!D52</f>
        <v>6.1357979260918988E-13</v>
      </c>
      <c r="E47" s="105">
        <f>+'4 - Contabilização'!G52</f>
        <v>0</v>
      </c>
      <c r="F47" s="105">
        <f>-'4 - Contabilização'!J52</f>
        <v>0</v>
      </c>
      <c r="G47" s="110">
        <f t="shared" si="0"/>
        <v>6.1357979260918988E-13</v>
      </c>
      <c r="H47" s="3"/>
      <c r="I47" s="98">
        <v>42</v>
      </c>
      <c r="J47" s="99">
        <f>'5 - Ajuste Fiscal'!G47*34%</f>
        <v>2.0861712948712457E-13</v>
      </c>
      <c r="K47" s="111" t="str">
        <f t="shared" si="1"/>
        <v>Ativo</v>
      </c>
      <c r="L47" s="19"/>
    </row>
    <row r="48" spans="2:12" x14ac:dyDescent="0.25">
      <c r="B48" s="19"/>
      <c r="C48" s="98">
        <v>43</v>
      </c>
      <c r="D48" s="105">
        <f>'4 - Contabilização'!D53</f>
        <v>6.1607959263542492E-13</v>
      </c>
      <c r="E48" s="105">
        <f>+'4 - Contabilização'!G53</f>
        <v>0</v>
      </c>
      <c r="F48" s="105">
        <f>-'4 - Contabilização'!J53</f>
        <v>0</v>
      </c>
      <c r="G48" s="110">
        <f t="shared" si="0"/>
        <v>6.1607959263542492E-13</v>
      </c>
      <c r="H48" s="3"/>
      <c r="I48" s="98">
        <v>43</v>
      </c>
      <c r="J48" s="99">
        <f>'5 - Ajuste Fiscal'!G48*34%</f>
        <v>2.0946706149604448E-13</v>
      </c>
      <c r="K48" s="111" t="str">
        <f t="shared" si="1"/>
        <v>Ativo</v>
      </c>
      <c r="L48" s="19"/>
    </row>
    <row r="49" spans="2:12" x14ac:dyDescent="0.25">
      <c r="B49" s="19"/>
      <c r="C49" s="98">
        <v>44</v>
      </c>
      <c r="D49" s="105">
        <f>'4 - Contabilização'!D54</f>
        <v>6.1858957715640134E-13</v>
      </c>
      <c r="E49" s="105">
        <f>+'4 - Contabilização'!G54</f>
        <v>0</v>
      </c>
      <c r="F49" s="105">
        <f>-'4 - Contabilização'!J54</f>
        <v>0</v>
      </c>
      <c r="G49" s="110">
        <f t="shared" si="0"/>
        <v>6.1858957715640134E-13</v>
      </c>
      <c r="H49" s="3"/>
      <c r="I49" s="98">
        <v>44</v>
      </c>
      <c r="J49" s="99">
        <f>'5 - Ajuste Fiscal'!G49*34%</f>
        <v>2.1032045623317648E-13</v>
      </c>
      <c r="K49" s="111" t="str">
        <f t="shared" si="1"/>
        <v>Ativo</v>
      </c>
      <c r="L49" s="19"/>
    </row>
    <row r="50" spans="2:12" x14ac:dyDescent="0.25">
      <c r="B50" s="19"/>
      <c r="C50" s="98">
        <v>45</v>
      </c>
      <c r="D50" s="105">
        <f>'4 - Contabilização'!D55</f>
        <v>6.2110978766501117E-13</v>
      </c>
      <c r="E50" s="105">
        <f>+'4 - Contabilização'!G55</f>
        <v>0</v>
      </c>
      <c r="F50" s="105">
        <f>-'4 - Contabilização'!J55</f>
        <v>0</v>
      </c>
      <c r="G50" s="110">
        <f t="shared" si="0"/>
        <v>6.2110978766501117E-13</v>
      </c>
      <c r="H50" s="3"/>
      <c r="I50" s="98">
        <v>45</v>
      </c>
      <c r="J50" s="99">
        <f>'5 - Ajuste Fiscal'!G50*34%</f>
        <v>2.1117732780610381E-13</v>
      </c>
      <c r="K50" s="111" t="str">
        <f t="shared" si="1"/>
        <v>Ativo</v>
      </c>
      <c r="L50" s="19"/>
    </row>
    <row r="51" spans="2:12" x14ac:dyDescent="0.25">
      <c r="B51" s="19"/>
      <c r="C51" s="98">
        <v>46</v>
      </c>
      <c r="D51" s="105">
        <f>'4 - Contabilização'!D56</f>
        <v>6.2364026582319398E-13</v>
      </c>
      <c r="E51" s="105">
        <f>+'4 - Contabilização'!G56</f>
        <v>0</v>
      </c>
      <c r="F51" s="105">
        <f>-'4 - Contabilização'!J56</f>
        <v>0</v>
      </c>
      <c r="G51" s="110">
        <f t="shared" si="0"/>
        <v>6.2364026582319398E-13</v>
      </c>
      <c r="H51" s="3"/>
      <c r="I51" s="98">
        <v>46</v>
      </c>
      <c r="J51" s="99">
        <f>'5 - Ajuste Fiscal'!G51*34%</f>
        <v>2.1203769037988598E-13</v>
      </c>
      <c r="K51" s="111" t="str">
        <f t="shared" si="1"/>
        <v>Ativo</v>
      </c>
      <c r="L51" s="19"/>
    </row>
    <row r="52" spans="2:12" x14ac:dyDescent="0.25">
      <c r="B52" s="19"/>
      <c r="C52" s="98">
        <v>47</v>
      </c>
      <c r="D52" s="105">
        <f>'4 - Contabilização'!D57</f>
        <v>6.2618105346262506E-13</v>
      </c>
      <c r="E52" s="105">
        <f>+'4 - Contabilização'!G57</f>
        <v>0</v>
      </c>
      <c r="F52" s="105">
        <f>-'4 - Contabilização'!J57</f>
        <v>0</v>
      </c>
      <c r="G52" s="110">
        <f t="shared" si="0"/>
        <v>6.2618105346262506E-13</v>
      </c>
      <c r="H52" s="3"/>
      <c r="I52" s="98">
        <v>47</v>
      </c>
      <c r="J52" s="99">
        <f>'5 - Ajuste Fiscal'!G52*34%</f>
        <v>2.1290155817729253E-13</v>
      </c>
      <c r="K52" s="111" t="str">
        <f t="shared" si="1"/>
        <v>Ativo</v>
      </c>
      <c r="L52" s="19"/>
    </row>
    <row r="53" spans="2:12" x14ac:dyDescent="0.25">
      <c r="B53" s="19"/>
      <c r="C53" s="98">
        <v>48</v>
      </c>
      <c r="D53" s="105">
        <f>'4 - Contabilização'!D58</f>
        <v>6.2873219258540719E-13</v>
      </c>
      <c r="E53" s="105">
        <f>+'4 - Contabilização'!G58</f>
        <v>0</v>
      </c>
      <c r="F53" s="105">
        <f>-'4 - Contabilização'!J58</f>
        <v>0</v>
      </c>
      <c r="G53" s="110">
        <f t="shared" si="0"/>
        <v>6.2873219258540719E-13</v>
      </c>
      <c r="H53" s="3"/>
      <c r="I53" s="98">
        <v>48</v>
      </c>
      <c r="J53" s="99">
        <f>'5 - Ajuste Fiscal'!G53*34%</f>
        <v>2.1376894547903846E-13</v>
      </c>
      <c r="K53" s="111" t="str">
        <f t="shared" si="1"/>
        <v>Ativo</v>
      </c>
      <c r="L53" s="19"/>
    </row>
    <row r="54" spans="2:12" x14ac:dyDescent="0.25">
      <c r="B54" s="19"/>
      <c r="C54" s="74">
        <v>49</v>
      </c>
      <c r="D54" s="80">
        <f>'4 - Contabilização'!D59</f>
        <v>6.312937253647648E-13</v>
      </c>
      <c r="E54" s="80">
        <f>+'4 - Contabilização'!G59</f>
        <v>0</v>
      </c>
      <c r="F54" s="80">
        <f>-'4 - Contabilização'!J59</f>
        <v>0</v>
      </c>
      <c r="G54" s="91">
        <f t="shared" si="0"/>
        <v>6.312937253647648E-13</v>
      </c>
      <c r="H54" s="3"/>
      <c r="I54" s="74">
        <v>49</v>
      </c>
      <c r="J54" s="75">
        <f>'5 - Ajuste Fiscal'!G54*34%</f>
        <v>2.1463986662402004E-13</v>
      </c>
      <c r="K54" s="93" t="str">
        <f t="shared" si="1"/>
        <v>Ativo</v>
      </c>
      <c r="L54" s="19"/>
    </row>
    <row r="55" spans="2:12" x14ac:dyDescent="0.25">
      <c r="B55" s="19"/>
      <c r="C55" s="74">
        <v>50</v>
      </c>
      <c r="D55" s="80">
        <f>'4 - Contabilização'!D60</f>
        <v>6.3386569414574124E-13</v>
      </c>
      <c r="E55" s="80">
        <f>+'4 - Contabilização'!G60</f>
        <v>0</v>
      </c>
      <c r="F55" s="80">
        <f>-'4 - Contabilização'!J60</f>
        <v>0</v>
      </c>
      <c r="G55" s="91">
        <f t="shared" si="0"/>
        <v>6.3386569414574124E-13</v>
      </c>
      <c r="H55" s="3"/>
      <c r="I55" s="74">
        <v>50</v>
      </c>
      <c r="J55" s="75">
        <f>'5 - Ajuste Fiscal'!G55*34%</f>
        <v>2.1551433600955204E-13</v>
      </c>
      <c r="K55" s="93" t="str">
        <f t="shared" si="1"/>
        <v>Ativo</v>
      </c>
      <c r="L55" s="19"/>
    </row>
    <row r="56" spans="2:12" x14ac:dyDescent="0.25">
      <c r="B56" s="19"/>
      <c r="C56" s="74">
        <v>51</v>
      </c>
      <c r="D56" s="80">
        <f>'4 - Contabilização'!D61</f>
        <v>6.3644814144589923E-13</v>
      </c>
      <c r="E56" s="80">
        <f>+'4 - Contabilização'!G61</f>
        <v>0</v>
      </c>
      <c r="F56" s="80">
        <f>-'4 - Contabilização'!J61</f>
        <v>0</v>
      </c>
      <c r="G56" s="91">
        <f t="shared" si="0"/>
        <v>6.3644814144589923E-13</v>
      </c>
      <c r="H56" s="3"/>
      <c r="I56" s="74">
        <v>51</v>
      </c>
      <c r="J56" s="75">
        <f>'5 - Ajuste Fiscal'!G56*34%</f>
        <v>2.1639236809160576E-13</v>
      </c>
      <c r="K56" s="93" t="str">
        <f t="shared" si="1"/>
        <v>Ativo</v>
      </c>
      <c r="L56" s="19"/>
    </row>
    <row r="57" spans="2:12" x14ac:dyDescent="0.25">
      <c r="B57" s="19"/>
      <c r="C57" s="74">
        <v>52</v>
      </c>
      <c r="D57" s="80">
        <f>'4 - Contabilização'!D62</f>
        <v>6.390411099560228E-13</v>
      </c>
      <c r="E57" s="80">
        <f>+'4 - Contabilização'!G62</f>
        <v>0</v>
      </c>
      <c r="F57" s="80">
        <f>-'4 - Contabilização'!J62</f>
        <v>0</v>
      </c>
      <c r="G57" s="91">
        <f t="shared" si="0"/>
        <v>6.390411099560228E-13</v>
      </c>
      <c r="H57" s="3"/>
      <c r="I57" s="74">
        <v>52</v>
      </c>
      <c r="J57" s="75">
        <f>'5 - Ajuste Fiscal'!G57*34%</f>
        <v>2.1727397738504776E-13</v>
      </c>
      <c r="K57" s="93" t="str">
        <f t="shared" si="1"/>
        <v>Ativo</v>
      </c>
      <c r="L57" s="19"/>
    </row>
    <row r="58" spans="2:12" x14ac:dyDescent="0.25">
      <c r="B58" s="19"/>
      <c r="C58" s="74">
        <v>53</v>
      </c>
      <c r="D58" s="80">
        <f>'4 - Contabilização'!D63</f>
        <v>6.4164464254082364E-13</v>
      </c>
      <c r="E58" s="80">
        <f>+'4 - Contabilização'!G63</f>
        <v>0</v>
      </c>
      <c r="F58" s="80">
        <f>-'4 - Contabilização'!J63</f>
        <v>0</v>
      </c>
      <c r="G58" s="91">
        <f t="shared" si="0"/>
        <v>6.4164464254082364E-13</v>
      </c>
      <c r="H58" s="3"/>
      <c r="I58" s="74">
        <v>53</v>
      </c>
      <c r="J58" s="75">
        <f>'5 - Ajuste Fiscal'!G58*34%</f>
        <v>2.1815917846388006E-13</v>
      </c>
      <c r="K58" s="93" t="str">
        <f t="shared" si="1"/>
        <v>Ativo</v>
      </c>
      <c r="L58" s="19"/>
    </row>
    <row r="59" spans="2:12" x14ac:dyDescent="0.25">
      <c r="B59" s="19"/>
      <c r="C59" s="74">
        <v>54</v>
      </c>
      <c r="D59" s="80">
        <f>'4 - Contabilização'!D64</f>
        <v>6.4425878223964974E-13</v>
      </c>
      <c r="E59" s="80">
        <f>+'4 - Contabilização'!G64</f>
        <v>0</v>
      </c>
      <c r="F59" s="80">
        <f>-'4 - Contabilização'!J64</f>
        <v>0</v>
      </c>
      <c r="G59" s="91">
        <f t="shared" si="0"/>
        <v>6.4425878223964974E-13</v>
      </c>
      <c r="H59" s="3"/>
      <c r="I59" s="74">
        <v>54</v>
      </c>
      <c r="J59" s="75">
        <f>'5 - Ajuste Fiscal'!G59*34%</f>
        <v>2.1904798596148093E-13</v>
      </c>
      <c r="K59" s="93" t="str">
        <f t="shared" si="1"/>
        <v>Ativo</v>
      </c>
      <c r="L59" s="19"/>
    </row>
    <row r="60" spans="2:12" x14ac:dyDescent="0.25">
      <c r="B60" s="19"/>
      <c r="C60" s="74">
        <v>55</v>
      </c>
      <c r="D60" s="80">
        <f>'4 - Contabilização'!D65</f>
        <v>6.4688357226719671E-13</v>
      </c>
      <c r="E60" s="80">
        <f>+'4 - Contabilização'!G65</f>
        <v>0</v>
      </c>
      <c r="F60" s="80">
        <f>-'4 - Contabilização'!J65</f>
        <v>0</v>
      </c>
      <c r="G60" s="91">
        <f t="shared" si="0"/>
        <v>6.4688357226719671E-13</v>
      </c>
      <c r="H60" s="3"/>
      <c r="I60" s="74">
        <v>55</v>
      </c>
      <c r="J60" s="75">
        <f>'5 - Ajuste Fiscal'!G60*34%</f>
        <v>2.199404145708469E-13</v>
      </c>
      <c r="K60" s="93" t="str">
        <f t="shared" si="1"/>
        <v>Ativo</v>
      </c>
      <c r="L60" s="19"/>
    </row>
    <row r="61" spans="2:12" x14ac:dyDescent="0.25">
      <c r="B61" s="19"/>
      <c r="C61" s="74">
        <v>56</v>
      </c>
      <c r="D61" s="80">
        <f>'4 - Contabilização'!D66</f>
        <v>6.4951905601422192E-13</v>
      </c>
      <c r="E61" s="80">
        <f>+'4 - Contabilização'!G66</f>
        <v>0</v>
      </c>
      <c r="F61" s="80">
        <f>-'4 - Contabilização'!J66</f>
        <v>0</v>
      </c>
      <c r="G61" s="91">
        <f t="shared" si="0"/>
        <v>6.4951905601422192E-13</v>
      </c>
      <c r="H61" s="3"/>
      <c r="I61" s="74">
        <v>56</v>
      </c>
      <c r="J61" s="75">
        <f>'5 - Ajuste Fiscal'!G61*34%</f>
        <v>2.2083647904483548E-13</v>
      </c>
      <c r="K61" s="93" t="str">
        <f t="shared" si="1"/>
        <v>Ativo</v>
      </c>
      <c r="L61" s="19"/>
    </row>
    <row r="62" spans="2:12" x14ac:dyDescent="0.25">
      <c r="B62" s="19"/>
      <c r="C62" s="74">
        <v>57</v>
      </c>
      <c r="D62" s="80">
        <f>'4 - Contabilização'!D67</f>
        <v>6.5216527704826231E-13</v>
      </c>
      <c r="E62" s="80">
        <f>+'4 - Contabilização'!G67</f>
        <v>0</v>
      </c>
      <c r="F62" s="80">
        <f>-'4 - Contabilização'!J67</f>
        <v>0</v>
      </c>
      <c r="G62" s="91">
        <f t="shared" si="0"/>
        <v>6.5216527704826231E-13</v>
      </c>
      <c r="H62" s="3"/>
      <c r="I62" s="74">
        <v>57</v>
      </c>
      <c r="J62" s="75">
        <f>'5 - Ajuste Fiscal'!G62*34%</f>
        <v>2.2173619419640919E-13</v>
      </c>
      <c r="K62" s="93" t="str">
        <f t="shared" si="1"/>
        <v>Ativo</v>
      </c>
      <c r="L62" s="19"/>
    </row>
    <row r="63" spans="2:12" x14ac:dyDescent="0.25">
      <c r="B63" s="19"/>
      <c r="C63" s="74">
        <v>58</v>
      </c>
      <c r="D63" s="80">
        <f>'4 - Contabilização'!D68</f>
        <v>6.5482227911435429E-13</v>
      </c>
      <c r="E63" s="80">
        <f>+'4 - Contabilização'!G68</f>
        <v>0</v>
      </c>
      <c r="F63" s="80">
        <f>-'4 - Contabilização'!J68</f>
        <v>0</v>
      </c>
      <c r="G63" s="91">
        <f t="shared" si="0"/>
        <v>6.5482227911435429E-13</v>
      </c>
      <c r="H63" s="3"/>
      <c r="I63" s="74">
        <v>58</v>
      </c>
      <c r="J63" s="75">
        <f>'5 - Ajuste Fiscal'!G63*34%</f>
        <v>2.2263957489888048E-13</v>
      </c>
      <c r="K63" s="93" t="str">
        <f t="shared" si="1"/>
        <v>Ativo</v>
      </c>
      <c r="L63" s="19"/>
    </row>
    <row r="64" spans="2:12" x14ac:dyDescent="0.25">
      <c r="B64" s="19"/>
      <c r="C64" s="74">
        <v>59</v>
      </c>
      <c r="D64" s="80">
        <f>'4 - Contabilização'!D69</f>
        <v>6.5749010613575691E-13</v>
      </c>
      <c r="E64" s="80">
        <f>+'4 - Contabilização'!G69</f>
        <v>0</v>
      </c>
      <c r="F64" s="80">
        <f>-'4 - Contabilização'!J69</f>
        <v>0</v>
      </c>
      <c r="G64" s="91">
        <f t="shared" si="0"/>
        <v>6.5749010613575691E-13</v>
      </c>
      <c r="H64" s="3"/>
      <c r="I64" s="74">
        <v>59</v>
      </c>
      <c r="J64" s="75">
        <f>'5 - Ajuste Fiscal'!G64*34%</f>
        <v>2.2354663608615736E-13</v>
      </c>
      <c r="K64" s="93" t="str">
        <f t="shared" si="1"/>
        <v>Ativo</v>
      </c>
      <c r="L64" s="19"/>
    </row>
    <row r="65" spans="2:12" x14ac:dyDescent="0.25">
      <c r="B65" s="19"/>
      <c r="C65" s="74">
        <v>60</v>
      </c>
      <c r="D65" s="80">
        <f>'4 - Contabilização'!D70</f>
        <v>6.6016880221467806E-13</v>
      </c>
      <c r="E65" s="80">
        <f>+'4 - Contabilização'!G70</f>
        <v>0</v>
      </c>
      <c r="F65" s="80">
        <f>-'4 - Contabilização'!J70</f>
        <v>0</v>
      </c>
      <c r="G65" s="91">
        <f t="shared" si="0"/>
        <v>6.6016880221467806E-13</v>
      </c>
      <c r="H65" s="3"/>
      <c r="I65" s="74">
        <v>60</v>
      </c>
      <c r="J65" s="75">
        <f>'5 - Ajuste Fiscal'!G65*34%</f>
        <v>2.2445739275299055E-13</v>
      </c>
      <c r="K65" s="93" t="str">
        <f t="shared" si="1"/>
        <v>Ativo</v>
      </c>
      <c r="L65" s="19"/>
    </row>
    <row r="66" spans="2:12" x14ac:dyDescent="0.25">
      <c r="B66" s="19"/>
      <c r="C66" s="98">
        <v>61</v>
      </c>
      <c r="D66" s="105">
        <f>'4 - Contabilização'!D71</f>
        <v>6.628584116330035E-13</v>
      </c>
      <c r="E66" s="105">
        <f>+'4 - Contabilização'!G71</f>
        <v>0</v>
      </c>
      <c r="F66" s="105">
        <f>-'4 - Contabilização'!J71</f>
        <v>0</v>
      </c>
      <c r="G66" s="110">
        <f t="shared" si="0"/>
        <v>6.628584116330035E-13</v>
      </c>
      <c r="H66" s="3"/>
      <c r="I66" s="98">
        <v>61</v>
      </c>
      <c r="J66" s="99">
        <f>'5 - Ajuste Fiscal'!G66*34%</f>
        <v>2.253718599552212E-13</v>
      </c>
      <c r="K66" s="111" t="str">
        <f t="shared" si="1"/>
        <v>Ativo</v>
      </c>
      <c r="L66" s="19"/>
    </row>
    <row r="67" spans="2:12" x14ac:dyDescent="0.25">
      <c r="B67" s="19"/>
      <c r="C67" s="98">
        <v>62</v>
      </c>
      <c r="D67" s="105">
        <f>'4 - Contabilização'!D72</f>
        <v>6.6555897885302886E-13</v>
      </c>
      <c r="E67" s="105">
        <f>+'4 - Contabilização'!G72</f>
        <v>0</v>
      </c>
      <c r="F67" s="105">
        <f>-'4 - Contabilização'!J72</f>
        <v>0</v>
      </c>
      <c r="G67" s="110">
        <f t="shared" si="0"/>
        <v>6.6555897885302886E-13</v>
      </c>
      <c r="H67" s="3"/>
      <c r="I67" s="98">
        <v>62</v>
      </c>
      <c r="J67" s="99">
        <f>'5 - Ajuste Fiscal'!G67*34%</f>
        <v>2.2629005281002982E-13</v>
      </c>
      <c r="K67" s="111" t="str">
        <f t="shared" si="1"/>
        <v>Ativo</v>
      </c>
      <c r="L67" s="19"/>
    </row>
    <row r="68" spans="2:12" x14ac:dyDescent="0.25">
      <c r="B68" s="19"/>
      <c r="C68" s="98">
        <v>63</v>
      </c>
      <c r="D68" s="105">
        <f>'4 - Contabilização'!D73</f>
        <v>6.6827054851819474E-13</v>
      </c>
      <c r="E68" s="105">
        <f>+'4 - Contabilização'!G73</f>
        <v>0</v>
      </c>
      <c r="F68" s="105">
        <f>-'4 - Contabilização'!J73</f>
        <v>0</v>
      </c>
      <c r="G68" s="110">
        <f t="shared" si="0"/>
        <v>6.6827054851819474E-13</v>
      </c>
      <c r="H68" s="3"/>
      <c r="I68" s="98">
        <v>63</v>
      </c>
      <c r="J68" s="99">
        <f>'5 - Ajuste Fiscal'!G68*34%</f>
        <v>2.2721198649618622E-13</v>
      </c>
      <c r="K68" s="111" t="str">
        <f t="shared" si="1"/>
        <v>Ativo</v>
      </c>
      <c r="L68" s="19"/>
    </row>
    <row r="69" spans="2:12" x14ac:dyDescent="0.25">
      <c r="B69" s="19"/>
      <c r="C69" s="98">
        <v>64</v>
      </c>
      <c r="D69" s="105">
        <f>'4 - Contabilização'!D74</f>
        <v>6.7099316545382457E-13</v>
      </c>
      <c r="E69" s="105">
        <f>+'4 - Contabilização'!G74</f>
        <v>0</v>
      </c>
      <c r="F69" s="105">
        <f>-'4 - Contabilização'!J74</f>
        <v>0</v>
      </c>
      <c r="G69" s="110">
        <f t="shared" si="0"/>
        <v>6.7099316545382457E-13</v>
      </c>
      <c r="H69" s="3"/>
      <c r="I69" s="98">
        <v>64</v>
      </c>
      <c r="J69" s="99">
        <f>'5 - Ajuste Fiscal'!G69*34%</f>
        <v>2.2813767625430035E-13</v>
      </c>
      <c r="K69" s="111" t="str">
        <f t="shared" si="1"/>
        <v>Ativo</v>
      </c>
      <c r="L69" s="19"/>
    </row>
    <row r="70" spans="2:12" x14ac:dyDescent="0.25">
      <c r="B70" s="19"/>
      <c r="C70" s="98">
        <v>65</v>
      </c>
      <c r="D70" s="105">
        <f>'4 - Contabilização'!D75</f>
        <v>6.7372687466786549E-13</v>
      </c>
      <c r="E70" s="105">
        <f>+'4 - Contabilização'!G75</f>
        <v>0</v>
      </c>
      <c r="F70" s="105">
        <f>-'4 - Contabilização'!J75</f>
        <v>0</v>
      </c>
      <c r="G70" s="110">
        <f t="shared" ref="G70:G133" si="2">SUM(D70:F70)</f>
        <v>6.7372687466786549E-13</v>
      </c>
      <c r="H70" s="3"/>
      <c r="I70" s="98">
        <v>65</v>
      </c>
      <c r="J70" s="99">
        <f>'5 - Ajuste Fiscal'!G70*34%</f>
        <v>2.2906713738707426E-13</v>
      </c>
      <c r="K70" s="111" t="str">
        <f t="shared" ref="K70:K133" si="3">IF(J70&gt;0,"Ativo","Passivo")</f>
        <v>Ativo</v>
      </c>
      <c r="L70" s="19"/>
    </row>
    <row r="71" spans="2:12" x14ac:dyDescent="0.25">
      <c r="B71" s="19"/>
      <c r="C71" s="98">
        <v>66</v>
      </c>
      <c r="D71" s="105">
        <f>'4 - Contabilização'!D76</f>
        <v>6.764717213516329E-13</v>
      </c>
      <c r="E71" s="105">
        <f>+'4 - Contabilização'!G76</f>
        <v>0</v>
      </c>
      <c r="F71" s="105">
        <f>-'4 - Contabilização'!J76</f>
        <v>0</v>
      </c>
      <c r="G71" s="110">
        <f t="shared" si="2"/>
        <v>6.764717213516329E-13</v>
      </c>
      <c r="H71" s="3"/>
      <c r="I71" s="98">
        <v>66</v>
      </c>
      <c r="J71" s="99">
        <f>'5 - Ajuste Fiscal'!G71*34%</f>
        <v>2.3000038525955521E-13</v>
      </c>
      <c r="K71" s="111" t="str">
        <f t="shared" si="3"/>
        <v>Ativo</v>
      </c>
      <c r="L71" s="19"/>
    </row>
    <row r="72" spans="2:12" x14ac:dyDescent="0.25">
      <c r="B72" s="19"/>
      <c r="C72" s="98">
        <v>67</v>
      </c>
      <c r="D72" s="105">
        <f>'4 - Contabilização'!D77</f>
        <v>6.7922775088055723E-13</v>
      </c>
      <c r="E72" s="105">
        <f>+'4 - Contabilização'!G77</f>
        <v>0</v>
      </c>
      <c r="F72" s="105">
        <f>-'4 - Contabilização'!J77</f>
        <v>0</v>
      </c>
      <c r="G72" s="110">
        <f t="shared" si="2"/>
        <v>6.7922775088055723E-13</v>
      </c>
      <c r="H72" s="3"/>
      <c r="I72" s="98">
        <v>67</v>
      </c>
      <c r="J72" s="99">
        <f>'5 - Ajuste Fiscal'!G72*34%</f>
        <v>2.3093743529938949E-13</v>
      </c>
      <c r="K72" s="111" t="str">
        <f t="shared" si="3"/>
        <v>Ativo</v>
      </c>
      <c r="L72" s="19"/>
    </row>
    <row r="73" spans="2:12" x14ac:dyDescent="0.25">
      <c r="B73" s="19"/>
      <c r="C73" s="98">
        <v>68</v>
      </c>
      <c r="D73" s="105">
        <f>'4 - Contabilização'!D78</f>
        <v>6.8199500881493367E-13</v>
      </c>
      <c r="E73" s="105">
        <f>+'4 - Contabilização'!G78</f>
        <v>0</v>
      </c>
      <c r="F73" s="105">
        <f>-'4 - Contabilização'!J78</f>
        <v>0</v>
      </c>
      <c r="G73" s="110">
        <f t="shared" si="2"/>
        <v>6.8199500881493367E-13</v>
      </c>
      <c r="H73" s="3"/>
      <c r="I73" s="98">
        <v>68</v>
      </c>
      <c r="J73" s="99">
        <f>'5 - Ajuste Fiscal'!G73*34%</f>
        <v>2.3187830299707745E-13</v>
      </c>
      <c r="K73" s="111" t="str">
        <f t="shared" si="3"/>
        <v>Ativo</v>
      </c>
      <c r="L73" s="19"/>
    </row>
    <row r="74" spans="2:12" x14ac:dyDescent="0.25">
      <c r="B74" s="19"/>
      <c r="C74" s="98">
        <v>69</v>
      </c>
      <c r="D74" s="105">
        <f>'4 - Contabilização'!D79</f>
        <v>6.8477354090067606E-13</v>
      </c>
      <c r="E74" s="105">
        <f>+'4 - Contabilização'!G79</f>
        <v>0</v>
      </c>
      <c r="F74" s="105">
        <f>-'4 - Contabilização'!J79</f>
        <v>0</v>
      </c>
      <c r="G74" s="110">
        <f t="shared" si="2"/>
        <v>6.8477354090067606E-13</v>
      </c>
      <c r="H74" s="3"/>
      <c r="I74" s="98">
        <v>69</v>
      </c>
      <c r="J74" s="99">
        <f>'5 - Ajuste Fiscal'!G74*34%</f>
        <v>2.3282300390622986E-13</v>
      </c>
      <c r="K74" s="111" t="str">
        <f t="shared" si="3"/>
        <v>Ativo</v>
      </c>
      <c r="L74" s="19"/>
    </row>
    <row r="75" spans="2:12" x14ac:dyDescent="0.25">
      <c r="B75" s="19"/>
      <c r="C75" s="98">
        <v>70</v>
      </c>
      <c r="D75" s="105">
        <f>'4 - Contabilização'!D80</f>
        <v>6.8756339307007257E-13</v>
      </c>
      <c r="E75" s="105">
        <f>+'4 - Contabilização'!G80</f>
        <v>0</v>
      </c>
      <c r="F75" s="105">
        <f>-'4 - Contabilização'!J80</f>
        <v>0</v>
      </c>
      <c r="G75" s="110">
        <f t="shared" si="2"/>
        <v>6.8756339307007257E-13</v>
      </c>
      <c r="H75" s="3"/>
      <c r="I75" s="98">
        <v>70</v>
      </c>
      <c r="J75" s="99">
        <f>'5 - Ajuste Fiscal'!G75*34%</f>
        <v>2.3377155364382471E-13</v>
      </c>
      <c r="K75" s="111" t="str">
        <f t="shared" si="3"/>
        <v>Ativo</v>
      </c>
      <c r="L75" s="19"/>
    </row>
    <row r="76" spans="2:12" x14ac:dyDescent="0.25">
      <c r="B76" s="19"/>
      <c r="C76" s="98">
        <v>71</v>
      </c>
      <c r="D76" s="105">
        <f>'4 - Contabilização'!D81</f>
        <v>6.9036461144254535E-13</v>
      </c>
      <c r="E76" s="105">
        <f>+'4 - Contabilização'!G81</f>
        <v>0</v>
      </c>
      <c r="F76" s="105">
        <f>-'4 - Contabilização'!J81</f>
        <v>0</v>
      </c>
      <c r="G76" s="110">
        <f t="shared" si="2"/>
        <v>6.9036461144254535E-13</v>
      </c>
      <c r="H76" s="3"/>
      <c r="I76" s="98">
        <v>71</v>
      </c>
      <c r="J76" s="99">
        <f>'5 - Ajuste Fiscal'!G76*34%</f>
        <v>2.3472396789046544E-13</v>
      </c>
      <c r="K76" s="111" t="str">
        <f t="shared" si="3"/>
        <v>Ativo</v>
      </c>
      <c r="L76" s="19"/>
    </row>
    <row r="77" spans="2:12" x14ac:dyDescent="0.25">
      <c r="B77" s="19"/>
      <c r="C77" s="98">
        <v>72</v>
      </c>
      <c r="D77" s="105">
        <f>'4 - Contabilização'!D82</f>
        <v>6.9317724232541253E-13</v>
      </c>
      <c r="E77" s="105">
        <f>+'4 - Contabilização'!G82</f>
        <v>0</v>
      </c>
      <c r="F77" s="105">
        <f>-'4 - Contabilização'!J82</f>
        <v>0</v>
      </c>
      <c r="G77" s="110">
        <f t="shared" si="2"/>
        <v>6.9317724232541253E-13</v>
      </c>
      <c r="H77" s="3"/>
      <c r="I77" s="98">
        <v>72</v>
      </c>
      <c r="J77" s="99">
        <f>'5 - Ajuste Fiscal'!G77*34%</f>
        <v>2.3568026239064026E-13</v>
      </c>
      <c r="K77" s="111" t="str">
        <f t="shared" si="3"/>
        <v>Ativo</v>
      </c>
      <c r="L77" s="19"/>
    </row>
    <row r="78" spans="2:12" x14ac:dyDescent="0.25">
      <c r="B78" s="19"/>
      <c r="C78" s="74">
        <v>73</v>
      </c>
      <c r="D78" s="80">
        <f>'4 - Contabilização'!D83</f>
        <v>6.9600133221465438E-13</v>
      </c>
      <c r="E78" s="80">
        <f>+'4 - Contabilização'!G83</f>
        <v>0</v>
      </c>
      <c r="F78" s="80">
        <f>-'4 - Contabilização'!J83</f>
        <v>0</v>
      </c>
      <c r="G78" s="91">
        <f t="shared" si="2"/>
        <v>6.9600133221465438E-13</v>
      </c>
      <c r="H78" s="3"/>
      <c r="I78" s="74">
        <v>73</v>
      </c>
      <c r="J78" s="75">
        <f>'5 - Ajuste Fiscal'!G78*34%</f>
        <v>2.3664045295298253E-13</v>
      </c>
      <c r="K78" s="93" t="str">
        <f t="shared" si="3"/>
        <v>Ativo</v>
      </c>
      <c r="L78" s="19"/>
    </row>
    <row r="79" spans="2:12" x14ac:dyDescent="0.25">
      <c r="B79" s="19"/>
      <c r="C79" s="74">
        <v>74</v>
      </c>
      <c r="D79" s="80">
        <f>'4 - Contabilização'!D84</f>
        <v>6.9883692779568096E-13</v>
      </c>
      <c r="E79" s="80">
        <f>+'4 - Contabilização'!G84</f>
        <v>0</v>
      </c>
      <c r="F79" s="80">
        <f>-'4 - Contabilização'!J84</f>
        <v>0</v>
      </c>
      <c r="G79" s="91">
        <f t="shared" si="2"/>
        <v>6.9883692779568096E-13</v>
      </c>
      <c r="H79" s="3"/>
      <c r="I79" s="74">
        <v>74</v>
      </c>
      <c r="J79" s="75">
        <f>'5 - Ajuste Fiscal'!G79*34%</f>
        <v>2.3760455545053153E-13</v>
      </c>
      <c r="K79" s="93" t="str">
        <f t="shared" si="3"/>
        <v>Ativo</v>
      </c>
      <c r="L79" s="19"/>
    </row>
    <row r="80" spans="2:12" x14ac:dyDescent="0.25">
      <c r="B80" s="19"/>
      <c r="C80" s="74">
        <v>75</v>
      </c>
      <c r="D80" s="80">
        <f>'4 - Contabilização'!D85</f>
        <v>7.0168407594410512E-13</v>
      </c>
      <c r="E80" s="80">
        <f>+'4 - Contabilização'!G85</f>
        <v>0</v>
      </c>
      <c r="F80" s="80">
        <f>-'4 - Contabilização'!J85</f>
        <v>0</v>
      </c>
      <c r="G80" s="91">
        <f t="shared" si="2"/>
        <v>7.0168407594410512E-13</v>
      </c>
      <c r="H80" s="3"/>
      <c r="I80" s="74">
        <v>75</v>
      </c>
      <c r="J80" s="75">
        <f>'5 - Ajuste Fiscal'!G80*34%</f>
        <v>2.3857258582099576E-13</v>
      </c>
      <c r="K80" s="93" t="str">
        <f t="shared" si="3"/>
        <v>Ativo</v>
      </c>
      <c r="L80" s="19"/>
    </row>
    <row r="81" spans="2:12" x14ac:dyDescent="0.25">
      <c r="B81" s="19"/>
      <c r="C81" s="74">
        <v>76</v>
      </c>
      <c r="D81" s="80">
        <f>'4 - Contabilização'!D86</f>
        <v>7.0454282372651633E-13</v>
      </c>
      <c r="E81" s="80">
        <f>+'4 - Contabilização'!G86</f>
        <v>0</v>
      </c>
      <c r="F81" s="80">
        <f>-'4 - Contabilização'!J86</f>
        <v>0</v>
      </c>
      <c r="G81" s="91">
        <f t="shared" si="2"/>
        <v>7.0454282372651633E-13</v>
      </c>
      <c r="H81" s="3"/>
      <c r="I81" s="74">
        <v>76</v>
      </c>
      <c r="J81" s="75">
        <f>'5 - Ajuste Fiscal'!G81*34%</f>
        <v>2.3954456006701556E-13</v>
      </c>
      <c r="K81" s="93" t="str">
        <f t="shared" si="3"/>
        <v>Ativo</v>
      </c>
      <c r="L81" s="19"/>
    </row>
    <row r="82" spans="2:12" x14ac:dyDescent="0.25">
      <c r="B82" s="19"/>
      <c r="C82" s="74">
        <v>77</v>
      </c>
      <c r="D82" s="80">
        <f>'4 - Contabilização'!D87</f>
        <v>7.0741321840125931E-13</v>
      </c>
      <c r="E82" s="80">
        <f>+'4 - Contabilização'!G87</f>
        <v>0</v>
      </c>
      <c r="F82" s="80">
        <f>-'4 - Contabilização'!J87</f>
        <v>0</v>
      </c>
      <c r="G82" s="91">
        <f t="shared" si="2"/>
        <v>7.0741321840125931E-13</v>
      </c>
      <c r="H82" s="3"/>
      <c r="I82" s="74">
        <v>77</v>
      </c>
      <c r="J82" s="75">
        <f>'5 - Ajuste Fiscal'!G82*34%</f>
        <v>2.405204942564282E-13</v>
      </c>
      <c r="K82" s="93" t="str">
        <f t="shared" si="3"/>
        <v>Ativo</v>
      </c>
      <c r="L82" s="19"/>
    </row>
    <row r="83" spans="2:12" x14ac:dyDescent="0.25">
      <c r="B83" s="19"/>
      <c r="C83" s="74">
        <v>78</v>
      </c>
      <c r="D83" s="80">
        <f>'4 - Contabilização'!D88</f>
        <v>7.1029530741921508E-13</v>
      </c>
      <c r="E83" s="80">
        <f>+'4 - Contabilização'!G88</f>
        <v>0</v>
      </c>
      <c r="F83" s="80">
        <f>-'4 - Contabilização'!J88</f>
        <v>0</v>
      </c>
      <c r="G83" s="91">
        <f t="shared" si="2"/>
        <v>7.1029530741921508E-13</v>
      </c>
      <c r="H83" s="3"/>
      <c r="I83" s="74">
        <v>78</v>
      </c>
      <c r="J83" s="75">
        <f>'5 - Ajuste Fiscal'!G83*34%</f>
        <v>2.4150040452253317E-13</v>
      </c>
      <c r="K83" s="93" t="str">
        <f t="shared" si="3"/>
        <v>Ativo</v>
      </c>
      <c r="L83" s="19"/>
    </row>
    <row r="84" spans="2:12" x14ac:dyDescent="0.25">
      <c r="B84" s="19"/>
      <c r="C84" s="74">
        <v>79</v>
      </c>
      <c r="D84" s="80">
        <f>'4 - Contabilização'!D89</f>
        <v>7.1318913842458549E-13</v>
      </c>
      <c r="E84" s="80">
        <f>+'4 - Contabilização'!G89</f>
        <v>0</v>
      </c>
      <c r="F84" s="80">
        <f>-'4 - Contabilização'!J89</f>
        <v>0</v>
      </c>
      <c r="G84" s="91">
        <f t="shared" si="2"/>
        <v>7.1318913842458549E-13</v>
      </c>
      <c r="H84" s="3"/>
      <c r="I84" s="74">
        <v>79</v>
      </c>
      <c r="J84" s="75">
        <f>'5 - Ajuste Fiscal'!G84*34%</f>
        <v>2.4248430706435907E-13</v>
      </c>
      <c r="K84" s="93" t="str">
        <f t="shared" si="3"/>
        <v>Ativo</v>
      </c>
      <c r="L84" s="19"/>
    </row>
    <row r="85" spans="2:12" x14ac:dyDescent="0.25">
      <c r="B85" s="19"/>
      <c r="C85" s="74">
        <v>80</v>
      </c>
      <c r="D85" s="80">
        <f>'4 - Contabilização'!D90</f>
        <v>7.1609475925568076E-13</v>
      </c>
      <c r="E85" s="80">
        <f>+'4 - Contabilização'!G90</f>
        <v>0</v>
      </c>
      <c r="F85" s="80">
        <f>-'4 - Contabilização'!J90</f>
        <v>0</v>
      </c>
      <c r="G85" s="91">
        <f t="shared" si="2"/>
        <v>7.1609475925568076E-13</v>
      </c>
      <c r="H85" s="3"/>
      <c r="I85" s="74">
        <v>80</v>
      </c>
      <c r="J85" s="75">
        <f>'5 - Ajuste Fiscal'!G85*34%</f>
        <v>2.4347221814693145E-13</v>
      </c>
      <c r="K85" s="93" t="str">
        <f t="shared" si="3"/>
        <v>Ativo</v>
      </c>
      <c r="L85" s="19"/>
    </row>
    <row r="86" spans="2:12" x14ac:dyDescent="0.25">
      <c r="B86" s="19"/>
      <c r="C86" s="74">
        <v>81</v>
      </c>
      <c r="D86" s="80">
        <f>'4 - Contabilização'!D91</f>
        <v>7.1901221794571029E-13</v>
      </c>
      <c r="E86" s="80">
        <f>+'4 - Contabilização'!G91</f>
        <v>0</v>
      </c>
      <c r="F86" s="80">
        <f>-'4 - Contabilização'!J91</f>
        <v>0</v>
      </c>
      <c r="G86" s="91">
        <f t="shared" si="2"/>
        <v>7.1901221794571029E-13</v>
      </c>
      <c r="H86" s="3"/>
      <c r="I86" s="74">
        <v>81</v>
      </c>
      <c r="J86" s="75">
        <f>'5 - Ajuste Fiscal'!G86*34%</f>
        <v>2.4446415410154152E-13</v>
      </c>
      <c r="K86" s="93" t="str">
        <f t="shared" si="3"/>
        <v>Ativo</v>
      </c>
      <c r="L86" s="19"/>
    </row>
    <row r="87" spans="2:12" x14ac:dyDescent="0.25">
      <c r="B87" s="19"/>
      <c r="C87" s="74">
        <v>82</v>
      </c>
      <c r="D87" s="80">
        <f>'4 - Contabilização'!D92</f>
        <v>7.219415627235766E-13</v>
      </c>
      <c r="E87" s="80">
        <f>+'4 - Contabilização'!G92</f>
        <v>0</v>
      </c>
      <c r="F87" s="80">
        <f>-'4 - Contabilização'!J92</f>
        <v>0</v>
      </c>
      <c r="G87" s="91">
        <f t="shared" si="2"/>
        <v>7.219415627235766E-13</v>
      </c>
      <c r="H87" s="3"/>
      <c r="I87" s="74">
        <v>82</v>
      </c>
      <c r="J87" s="75">
        <f>'5 - Ajuste Fiscal'!G87*34%</f>
        <v>2.4546013132601607E-13</v>
      </c>
      <c r="K87" s="93" t="str">
        <f t="shared" si="3"/>
        <v>Ativo</v>
      </c>
      <c r="L87" s="19"/>
    </row>
    <row r="88" spans="2:12" x14ac:dyDescent="0.25">
      <c r="B88" s="19"/>
      <c r="C88" s="74">
        <v>83</v>
      </c>
      <c r="D88" s="80">
        <f>'4 - Contabilização'!D93</f>
        <v>7.2488284201467298E-13</v>
      </c>
      <c r="E88" s="80">
        <f>+'4 - Contabilização'!G93</f>
        <v>0</v>
      </c>
      <c r="F88" s="80">
        <f>-'4 - Contabilização'!J93</f>
        <v>0</v>
      </c>
      <c r="G88" s="91">
        <f t="shared" si="2"/>
        <v>7.2488284201467298E-13</v>
      </c>
      <c r="H88" s="3"/>
      <c r="I88" s="74">
        <v>83</v>
      </c>
      <c r="J88" s="75">
        <f>'5 - Ajuste Fiscal'!G88*34%</f>
        <v>2.4646016628498884E-13</v>
      </c>
      <c r="K88" s="93" t="str">
        <f t="shared" si="3"/>
        <v>Ativo</v>
      </c>
      <c r="L88" s="19"/>
    </row>
    <row r="89" spans="2:12" x14ac:dyDescent="0.25">
      <c r="B89" s="19"/>
      <c r="C89" s="74">
        <v>84</v>
      </c>
      <c r="D89" s="80">
        <f>'4 - Contabilização'!D94</f>
        <v>7.2783610444168355E-13</v>
      </c>
      <c r="E89" s="80">
        <f>+'4 - Contabilização'!G94</f>
        <v>0</v>
      </c>
      <c r="F89" s="80">
        <f>-'4 - Contabilização'!J94</f>
        <v>0</v>
      </c>
      <c r="G89" s="91">
        <f t="shared" si="2"/>
        <v>7.2783610444168355E-13</v>
      </c>
      <c r="H89" s="3"/>
      <c r="I89" s="74">
        <v>84</v>
      </c>
      <c r="J89" s="75">
        <f>'5 - Ajuste Fiscal'!G89*34%</f>
        <v>2.4746427551017241E-13</v>
      </c>
      <c r="K89" s="93" t="str">
        <f t="shared" si="3"/>
        <v>Ativo</v>
      </c>
      <c r="L89" s="19"/>
    </row>
    <row r="90" spans="2:12" x14ac:dyDescent="0.25">
      <c r="B90" s="19"/>
      <c r="C90" s="98">
        <v>85</v>
      </c>
      <c r="D90" s="105">
        <f>'4 - Contabilização'!D95</f>
        <v>7.3080139882538735E-13</v>
      </c>
      <c r="E90" s="105">
        <f>+'4 - Contabilização'!G95</f>
        <v>0</v>
      </c>
      <c r="F90" s="105">
        <f>-'4 - Contabilização'!J95</f>
        <v>0</v>
      </c>
      <c r="G90" s="110">
        <f t="shared" si="2"/>
        <v>7.3080139882538735E-13</v>
      </c>
      <c r="H90" s="3"/>
      <c r="I90" s="98">
        <v>85</v>
      </c>
      <c r="J90" s="99">
        <f>'5 - Ajuste Fiscal'!G90*34%</f>
        <v>2.4847247560063174E-13</v>
      </c>
      <c r="K90" s="111" t="str">
        <f t="shared" si="3"/>
        <v>Ativo</v>
      </c>
      <c r="L90" s="19"/>
    </row>
    <row r="91" spans="2:12" x14ac:dyDescent="0.25">
      <c r="B91" s="19"/>
      <c r="C91" s="98">
        <v>86</v>
      </c>
      <c r="D91" s="105">
        <f>'4 - Contabilização'!D96</f>
        <v>7.3377877418546532E-13</v>
      </c>
      <c r="E91" s="105">
        <f>+'4 - Contabilização'!G96</f>
        <v>0</v>
      </c>
      <c r="F91" s="105">
        <f>-'4 - Contabilização'!J96</f>
        <v>0</v>
      </c>
      <c r="G91" s="110">
        <f t="shared" si="2"/>
        <v>7.3377877418546532E-13</v>
      </c>
      <c r="H91" s="3"/>
      <c r="I91" s="98">
        <v>86</v>
      </c>
      <c r="J91" s="99">
        <f>'5 - Ajuste Fiscal'!G91*34%</f>
        <v>2.4948478322305825E-13</v>
      </c>
      <c r="K91" s="111" t="str">
        <f t="shared" si="3"/>
        <v>Ativo</v>
      </c>
      <c r="L91" s="19"/>
    </row>
    <row r="92" spans="2:12" x14ac:dyDescent="0.25">
      <c r="B92" s="19"/>
      <c r="C92" s="98">
        <v>87</v>
      </c>
      <c r="D92" s="105">
        <f>'4 - Contabilização'!D97</f>
        <v>7.3676827974131063E-13</v>
      </c>
      <c r="E92" s="105">
        <f>+'4 - Contabilização'!G97</f>
        <v>0</v>
      </c>
      <c r="F92" s="105">
        <f>-'4 - Contabilização'!J97</f>
        <v>0</v>
      </c>
      <c r="G92" s="110">
        <f t="shared" si="2"/>
        <v>7.3676827974131063E-13</v>
      </c>
      <c r="H92" s="3"/>
      <c r="I92" s="98">
        <v>87</v>
      </c>
      <c r="J92" s="99">
        <f>'5 - Ajuste Fiscal'!G92*34%</f>
        <v>2.5050121511204562E-13</v>
      </c>
      <c r="K92" s="111" t="str">
        <f t="shared" si="3"/>
        <v>Ativo</v>
      </c>
      <c r="L92" s="19"/>
    </row>
    <row r="93" spans="2:12" x14ac:dyDescent="0.25">
      <c r="B93" s="19"/>
      <c r="C93" s="98">
        <v>88</v>
      </c>
      <c r="D93" s="105">
        <f>'4 - Contabilização'!D98</f>
        <v>7.3976996491284239E-13</v>
      </c>
      <c r="E93" s="105">
        <f>+'4 - Contabilização'!G98</f>
        <v>0</v>
      </c>
      <c r="F93" s="105">
        <f>-'4 - Contabilização'!J98</f>
        <v>0</v>
      </c>
      <c r="G93" s="110">
        <f t="shared" si="2"/>
        <v>7.3976996491284239E-13</v>
      </c>
      <c r="H93" s="3"/>
      <c r="I93" s="98">
        <v>88</v>
      </c>
      <c r="J93" s="99">
        <f>'5 - Ajuste Fiscal'!G93*34%</f>
        <v>2.5152178807036642E-13</v>
      </c>
      <c r="K93" s="111" t="str">
        <f t="shared" si="3"/>
        <v>Ativo</v>
      </c>
      <c r="L93" s="19"/>
    </row>
    <row r="94" spans="2:12" x14ac:dyDescent="0.25">
      <c r="B94" s="19"/>
      <c r="C94" s="98">
        <v>89</v>
      </c>
      <c r="D94" s="105">
        <f>'4 - Contabilização'!D99</f>
        <v>7.4278387932132249E-13</v>
      </c>
      <c r="E94" s="105">
        <f>+'4 - Contabilização'!G99</f>
        <v>0</v>
      </c>
      <c r="F94" s="105">
        <f>-'4 - Contabilização'!J99</f>
        <v>0</v>
      </c>
      <c r="G94" s="110">
        <f t="shared" si="2"/>
        <v>7.4278387932132249E-13</v>
      </c>
      <c r="H94" s="3"/>
      <c r="I94" s="98">
        <v>89</v>
      </c>
      <c r="J94" s="99">
        <f>'5 - Ajuste Fiscal'!G94*34%</f>
        <v>2.5254651896924964E-13</v>
      </c>
      <c r="K94" s="111" t="str">
        <f t="shared" si="3"/>
        <v>Ativo</v>
      </c>
      <c r="L94" s="19"/>
    </row>
    <row r="95" spans="2:12" x14ac:dyDescent="0.25">
      <c r="B95" s="19"/>
      <c r="C95" s="98">
        <v>90</v>
      </c>
      <c r="D95" s="105">
        <f>'4 - Contabilização'!D100</f>
        <v>7.4581007279017606E-13</v>
      </c>
      <c r="E95" s="105">
        <f>+'4 - Contabilização'!G100</f>
        <v>0</v>
      </c>
      <c r="F95" s="105">
        <f>-'4 - Contabilização'!J100</f>
        <v>0</v>
      </c>
      <c r="G95" s="110">
        <f t="shared" si="2"/>
        <v>7.4581007279017606E-13</v>
      </c>
      <c r="H95" s="3"/>
      <c r="I95" s="98">
        <v>90</v>
      </c>
      <c r="J95" s="99">
        <f>'5 - Ajuste Fiscal'!G95*34%</f>
        <v>2.5357542474865988E-13</v>
      </c>
      <c r="K95" s="111" t="str">
        <f t="shared" si="3"/>
        <v>Ativo</v>
      </c>
      <c r="L95" s="19"/>
    </row>
    <row r="96" spans="2:12" x14ac:dyDescent="0.25">
      <c r="B96" s="19"/>
      <c r="C96" s="98">
        <v>91</v>
      </c>
      <c r="D96" s="105">
        <f>'4 - Contabilização'!D101</f>
        <v>7.4884859534581505E-13</v>
      </c>
      <c r="E96" s="105">
        <f>+'4 - Contabilização'!G101</f>
        <v>0</v>
      </c>
      <c r="F96" s="105">
        <f>-'4 - Contabilização'!J101</f>
        <v>0</v>
      </c>
      <c r="G96" s="110">
        <f t="shared" si="2"/>
        <v>7.4884859534581505E-13</v>
      </c>
      <c r="H96" s="3"/>
      <c r="I96" s="98">
        <v>91</v>
      </c>
      <c r="J96" s="99">
        <f>'5 - Ajuste Fiscal'!G96*34%</f>
        <v>2.5460852241757713E-13</v>
      </c>
      <c r="K96" s="111" t="str">
        <f t="shared" si="3"/>
        <v>Ativo</v>
      </c>
      <c r="L96" s="19"/>
    </row>
    <row r="97" spans="2:12" x14ac:dyDescent="0.25">
      <c r="B97" s="19"/>
      <c r="C97" s="98">
        <v>92</v>
      </c>
      <c r="D97" s="105">
        <f>'4 - Contabilização'!D102</f>
        <v>7.5189949721846511E-13</v>
      </c>
      <c r="E97" s="105">
        <f>+'4 - Contabilização'!G102</f>
        <v>0</v>
      </c>
      <c r="F97" s="105">
        <f>-'4 - Contabilização'!J102</f>
        <v>0</v>
      </c>
      <c r="G97" s="110">
        <f t="shared" si="2"/>
        <v>7.5189949721846511E-13</v>
      </c>
      <c r="H97" s="3"/>
      <c r="I97" s="98">
        <v>92</v>
      </c>
      <c r="J97" s="99">
        <f>'5 - Ajuste Fiscal'!G97*34%</f>
        <v>2.5564582905427814E-13</v>
      </c>
      <c r="K97" s="111" t="str">
        <f t="shared" si="3"/>
        <v>Ativo</v>
      </c>
      <c r="L97" s="19"/>
    </row>
    <row r="98" spans="2:12" x14ac:dyDescent="0.25">
      <c r="B98" s="19"/>
      <c r="C98" s="98">
        <v>93</v>
      </c>
      <c r="D98" s="105">
        <f>'4 - Contabilização'!D103</f>
        <v>7.5496282884299607E-13</v>
      </c>
      <c r="E98" s="105">
        <f>+'4 - Contabilização'!G103</f>
        <v>0</v>
      </c>
      <c r="F98" s="105">
        <f>-'4 - Contabilização'!J103</f>
        <v>0</v>
      </c>
      <c r="G98" s="110">
        <f t="shared" si="2"/>
        <v>7.5496282884299607E-13</v>
      </c>
      <c r="H98" s="3"/>
      <c r="I98" s="98">
        <v>93</v>
      </c>
      <c r="J98" s="99">
        <f>'5 - Ajuste Fiscal'!G98*34%</f>
        <v>2.5668736180661866E-13</v>
      </c>
      <c r="K98" s="111" t="str">
        <f t="shared" si="3"/>
        <v>Ativo</v>
      </c>
      <c r="L98" s="19"/>
    </row>
    <row r="99" spans="2:12" x14ac:dyDescent="0.25">
      <c r="B99" s="19"/>
      <c r="C99" s="98">
        <v>94</v>
      </c>
      <c r="D99" s="105">
        <f>'4 - Contabilização'!D104</f>
        <v>7.5803864085975581E-13</v>
      </c>
      <c r="E99" s="105">
        <f>+'4 - Contabilização'!G104</f>
        <v>0</v>
      </c>
      <c r="F99" s="105">
        <f>-'4 - Contabilização'!J104</f>
        <v>0</v>
      </c>
      <c r="G99" s="110">
        <f t="shared" si="2"/>
        <v>7.5803864085975581E-13</v>
      </c>
      <c r="H99" s="3"/>
      <c r="I99" s="98">
        <v>94</v>
      </c>
      <c r="J99" s="99">
        <f>'5 - Ajuste Fiscal'!G99*34%</f>
        <v>2.5773313789231701E-13</v>
      </c>
      <c r="K99" s="111" t="str">
        <f t="shared" si="3"/>
        <v>Ativo</v>
      </c>
      <c r="L99" s="19"/>
    </row>
    <row r="100" spans="2:12" x14ac:dyDescent="0.25">
      <c r="B100" s="19"/>
      <c r="C100" s="98">
        <v>95</v>
      </c>
      <c r="D100" s="105">
        <f>'4 - Contabilização'!D105</f>
        <v>7.6112698411540694E-13</v>
      </c>
      <c r="E100" s="105">
        <f>+'4 - Contabilização'!G105</f>
        <v>0</v>
      </c>
      <c r="F100" s="105">
        <f>-'4 - Contabilização'!J105</f>
        <v>0</v>
      </c>
      <c r="G100" s="110">
        <f t="shared" si="2"/>
        <v>7.6112698411540694E-13</v>
      </c>
      <c r="H100" s="3"/>
      <c r="I100" s="98">
        <v>95</v>
      </c>
      <c r="J100" s="99">
        <f>'5 - Ajuste Fiscal'!G100*34%</f>
        <v>2.5878317459923836E-13</v>
      </c>
      <c r="K100" s="111" t="str">
        <f t="shared" si="3"/>
        <v>Ativo</v>
      </c>
      <c r="L100" s="19"/>
    </row>
    <row r="101" spans="2:12" x14ac:dyDescent="0.25">
      <c r="B101" s="19"/>
      <c r="C101" s="98">
        <v>96</v>
      </c>
      <c r="D101" s="105">
        <f>'4 - Contabilização'!D106</f>
        <v>7.642279096637681E-13</v>
      </c>
      <c r="E101" s="105">
        <f>+'4 - Contabilização'!G106</f>
        <v>0</v>
      </c>
      <c r="F101" s="105">
        <f>-'4 - Contabilização'!J106</f>
        <v>0</v>
      </c>
      <c r="G101" s="110">
        <f t="shared" si="2"/>
        <v>7.642279096637681E-13</v>
      </c>
      <c r="H101" s="3"/>
      <c r="I101" s="98">
        <v>96</v>
      </c>
      <c r="J101" s="99">
        <f>'5 - Ajuste Fiscal'!G101*34%</f>
        <v>2.5983748928568119E-13</v>
      </c>
      <c r="K101" s="111" t="str">
        <f t="shared" si="3"/>
        <v>Ativo</v>
      </c>
      <c r="L101" s="19"/>
    </row>
    <row r="102" spans="2:12" x14ac:dyDescent="0.25">
      <c r="B102" s="19"/>
      <c r="C102" s="74">
        <v>97</v>
      </c>
      <c r="D102" s="80">
        <f>'4 - Contabilização'!D107</f>
        <v>7.6734146876665719E-13</v>
      </c>
      <c r="E102" s="80">
        <f>+'4 - Contabilização'!G107</f>
        <v>0</v>
      </c>
      <c r="F102" s="80">
        <f>-'4 - Contabilização'!J107</f>
        <v>0</v>
      </c>
      <c r="G102" s="91">
        <f t="shared" si="2"/>
        <v>7.6734146876665719E-13</v>
      </c>
      <c r="H102" s="3"/>
      <c r="I102" s="74">
        <v>97</v>
      </c>
      <c r="J102" s="75">
        <f>'5 - Ajuste Fiscal'!G102*34%</f>
        <v>2.6089609938066346E-13</v>
      </c>
      <c r="K102" s="93" t="str">
        <f t="shared" si="3"/>
        <v>Ativo</v>
      </c>
      <c r="L102" s="19"/>
    </row>
    <row r="103" spans="2:12" x14ac:dyDescent="0.25">
      <c r="B103" s="19"/>
      <c r="C103" s="74">
        <v>98</v>
      </c>
      <c r="D103" s="80">
        <f>'4 - Contabilização'!D108</f>
        <v>7.7046771289473907E-13</v>
      </c>
      <c r="E103" s="80">
        <f>+'4 - Contabilização'!G108</f>
        <v>0</v>
      </c>
      <c r="F103" s="80">
        <f>-'4 - Contabilização'!J108</f>
        <v>0</v>
      </c>
      <c r="G103" s="91">
        <f t="shared" si="2"/>
        <v>7.7046771289473907E-13</v>
      </c>
      <c r="H103" s="3"/>
      <c r="I103" s="74">
        <v>98</v>
      </c>
      <c r="J103" s="75">
        <f>'5 - Ajuste Fiscal'!G103*34%</f>
        <v>2.6195902238421132E-13</v>
      </c>
      <c r="K103" s="93" t="str">
        <f t="shared" si="3"/>
        <v>Ativo</v>
      </c>
      <c r="L103" s="19"/>
    </row>
    <row r="104" spans="2:12" x14ac:dyDescent="0.25">
      <c r="B104" s="19"/>
      <c r="C104" s="74">
        <v>99</v>
      </c>
      <c r="D104" s="80">
        <f>'4 - Contabilização'!D109</f>
        <v>7.7360669372837666E-13</v>
      </c>
      <c r="E104" s="80">
        <f>+'4 - Contabilização'!G109</f>
        <v>0</v>
      </c>
      <c r="F104" s="80">
        <f>-'4 - Contabilização'!J109</f>
        <v>0</v>
      </c>
      <c r="G104" s="91">
        <f t="shared" si="2"/>
        <v>7.7360669372837666E-13</v>
      </c>
      <c r="H104" s="3"/>
      <c r="I104" s="74">
        <v>99</v>
      </c>
      <c r="J104" s="75">
        <f>'5 - Ajuste Fiscal'!G104*34%</f>
        <v>2.630262758676481E-13</v>
      </c>
      <c r="K104" s="93" t="str">
        <f t="shared" si="3"/>
        <v>Ativo</v>
      </c>
      <c r="L104" s="19"/>
    </row>
    <row r="105" spans="2:12" x14ac:dyDescent="0.25">
      <c r="B105" s="19"/>
      <c r="C105" s="74">
        <v>100</v>
      </c>
      <c r="D105" s="80">
        <f>'4 - Contabilização'!D110</f>
        <v>7.7675846315848498E-13</v>
      </c>
      <c r="E105" s="80">
        <f>+'4 - Contabilização'!G110</f>
        <v>0</v>
      </c>
      <c r="F105" s="80">
        <f>-'4 - Contabilização'!J110</f>
        <v>0</v>
      </c>
      <c r="G105" s="91">
        <f t="shared" si="2"/>
        <v>7.7675846315848498E-13</v>
      </c>
      <c r="H105" s="3"/>
      <c r="I105" s="74">
        <v>100</v>
      </c>
      <c r="J105" s="75">
        <f>'5 - Ajuste Fiscal'!G105*34%</f>
        <v>2.640978774738849E-13</v>
      </c>
      <c r="K105" s="93" t="str">
        <f t="shared" si="3"/>
        <v>Ativo</v>
      </c>
      <c r="L105" s="19"/>
    </row>
    <row r="106" spans="2:12" x14ac:dyDescent="0.25">
      <c r="B106" s="19"/>
      <c r="C106" s="74">
        <v>101</v>
      </c>
      <c r="D106" s="80">
        <f>'4 - Contabilização'!D111</f>
        <v>7.7992307328738911E-13</v>
      </c>
      <c r="E106" s="80">
        <f>+'4 - Contabilização'!G111</f>
        <v>0</v>
      </c>
      <c r="F106" s="80">
        <f>-'4 - Contabilização'!J111</f>
        <v>0</v>
      </c>
      <c r="G106" s="91">
        <f t="shared" si="2"/>
        <v>7.7992307328738911E-13</v>
      </c>
      <c r="H106" s="3"/>
      <c r="I106" s="74">
        <v>101</v>
      </c>
      <c r="J106" s="75">
        <f>'5 - Ajuste Fiscal'!G106*34%</f>
        <v>2.6517384491771232E-13</v>
      </c>
      <c r="K106" s="93" t="str">
        <f t="shared" si="3"/>
        <v>Ativo</v>
      </c>
      <c r="L106" s="19"/>
    </row>
    <row r="107" spans="2:12" x14ac:dyDescent="0.25">
      <c r="B107" s="19"/>
      <c r="C107" s="74">
        <v>102</v>
      </c>
      <c r="D107" s="80">
        <f>'4 - Contabilização'!D112</f>
        <v>7.8310057642968535E-13</v>
      </c>
      <c r="E107" s="80">
        <f>+'4 - Contabilização'!G112</f>
        <v>0</v>
      </c>
      <c r="F107" s="80">
        <f>-'4 - Contabilização'!J112</f>
        <v>0</v>
      </c>
      <c r="G107" s="91">
        <f t="shared" si="2"/>
        <v>7.8310057642968535E-13</v>
      </c>
      <c r="H107" s="3"/>
      <c r="I107" s="74">
        <v>102</v>
      </c>
      <c r="J107" s="75">
        <f>'5 - Ajuste Fiscal'!G107*34%</f>
        <v>2.6625419598609305E-13</v>
      </c>
      <c r="K107" s="93" t="str">
        <f t="shared" si="3"/>
        <v>Ativo</v>
      </c>
      <c r="L107" s="19"/>
    </row>
    <row r="108" spans="2:12" x14ac:dyDescent="0.25">
      <c r="B108" s="19"/>
      <c r="C108" s="74">
        <v>103</v>
      </c>
      <c r="D108" s="80">
        <f>'4 - Contabilização'!D113</f>
        <v>7.8629102511310631E-13</v>
      </c>
      <c r="E108" s="80">
        <f>+'4 - Contabilização'!G113</f>
        <v>0</v>
      </c>
      <c r="F108" s="80">
        <f>-'4 - Contabilização'!J113</f>
        <v>0</v>
      </c>
      <c r="G108" s="91">
        <f t="shared" si="2"/>
        <v>7.8629102511310631E-13</v>
      </c>
      <c r="H108" s="3"/>
      <c r="I108" s="74">
        <v>103</v>
      </c>
      <c r="J108" s="75">
        <f>'5 - Ajuste Fiscal'!G108*34%</f>
        <v>2.6733894853845617E-13</v>
      </c>
      <c r="K108" s="93" t="str">
        <f t="shared" si="3"/>
        <v>Ativo</v>
      </c>
      <c r="L108" s="19"/>
    </row>
    <row r="109" spans="2:12" x14ac:dyDescent="0.25">
      <c r="B109" s="19"/>
      <c r="C109" s="74">
        <v>104</v>
      </c>
      <c r="D109" s="80">
        <f>'4 - Contabilização'!D114</f>
        <v>7.894944720793889E-13</v>
      </c>
      <c r="E109" s="80">
        <f>+'4 - Contabilização'!G114</f>
        <v>0</v>
      </c>
      <c r="F109" s="80">
        <f>-'4 - Contabilização'!J114</f>
        <v>0</v>
      </c>
      <c r="G109" s="91">
        <f t="shared" si="2"/>
        <v>7.894944720793889E-13</v>
      </c>
      <c r="H109" s="3"/>
      <c r="I109" s="74">
        <v>104</v>
      </c>
      <c r="J109" s="75">
        <f>'5 - Ajuste Fiscal'!G109*34%</f>
        <v>2.6842812050699223E-13</v>
      </c>
      <c r="K109" s="93" t="str">
        <f t="shared" si="3"/>
        <v>Ativo</v>
      </c>
      <c r="L109" s="19"/>
    </row>
    <row r="110" spans="2:12" x14ac:dyDescent="0.25">
      <c r="B110" s="19"/>
      <c r="C110" s="74">
        <v>105</v>
      </c>
      <c r="D110" s="80">
        <f>'4 - Contabilização'!D115</f>
        <v>7.9271097028514636E-13</v>
      </c>
      <c r="E110" s="80">
        <f>+'4 - Contabilização'!G115</f>
        <v>0</v>
      </c>
      <c r="F110" s="80">
        <f>-'4 - Contabilização'!J115</f>
        <v>0</v>
      </c>
      <c r="G110" s="91">
        <f t="shared" si="2"/>
        <v>7.9271097028514636E-13</v>
      </c>
      <c r="H110" s="3"/>
      <c r="I110" s="74">
        <v>105</v>
      </c>
      <c r="J110" s="75">
        <f>'5 - Ajuste Fiscal'!G110*34%</f>
        <v>2.695217298969498E-13</v>
      </c>
      <c r="K110" s="93" t="str">
        <f t="shared" si="3"/>
        <v>Ativo</v>
      </c>
      <c r="L110" s="19"/>
    </row>
    <row r="111" spans="2:12" x14ac:dyDescent="0.25">
      <c r="B111" s="19"/>
      <c r="C111" s="74">
        <v>106</v>
      </c>
      <c r="D111" s="80">
        <f>'4 - Contabilização'!D116</f>
        <v>7.9594057290274401E-13</v>
      </c>
      <c r="E111" s="80">
        <f>+'4 - Contabilização'!G116</f>
        <v>0</v>
      </c>
      <c r="F111" s="80">
        <f>-'4 - Contabilização'!J116</f>
        <v>0</v>
      </c>
      <c r="G111" s="91">
        <f t="shared" si="2"/>
        <v>7.9594057290274401E-13</v>
      </c>
      <c r="H111" s="3"/>
      <c r="I111" s="74">
        <v>106</v>
      </c>
      <c r="J111" s="75">
        <f>'5 - Ajuste Fiscal'!G111*34%</f>
        <v>2.7061979478693299E-13</v>
      </c>
      <c r="K111" s="93" t="str">
        <f t="shared" si="3"/>
        <v>Ativo</v>
      </c>
      <c r="L111" s="19"/>
    </row>
    <row r="112" spans="2:12" x14ac:dyDescent="0.25">
      <c r="B112" s="19"/>
      <c r="C112" s="74">
        <v>107</v>
      </c>
      <c r="D112" s="80">
        <f>'4 - Contabilização'!D117</f>
        <v>7.991833333211778E-13</v>
      </c>
      <c r="E112" s="80">
        <f>+'4 - Contabilização'!G117</f>
        <v>0</v>
      </c>
      <c r="F112" s="80">
        <f>-'4 - Contabilização'!J117</f>
        <v>0</v>
      </c>
      <c r="G112" s="91">
        <f t="shared" si="2"/>
        <v>7.991833333211778E-13</v>
      </c>
      <c r="H112" s="3"/>
      <c r="I112" s="74">
        <v>107</v>
      </c>
      <c r="J112" s="75">
        <f>'5 - Ajuste Fiscal'!G112*34%</f>
        <v>2.7172233332920047E-13</v>
      </c>
      <c r="K112" s="93" t="str">
        <f t="shared" si="3"/>
        <v>Ativo</v>
      </c>
      <c r="L112" s="19"/>
    </row>
    <row r="113" spans="2:12" x14ac:dyDescent="0.25">
      <c r="B113" s="19"/>
      <c r="C113" s="74">
        <v>108</v>
      </c>
      <c r="D113" s="80">
        <f>'4 - Contabilização'!D118</f>
        <v>8.0243930514695694E-13</v>
      </c>
      <c r="E113" s="80">
        <f>+'4 - Contabilização'!G118</f>
        <v>0</v>
      </c>
      <c r="F113" s="80">
        <f>-'4 - Contabilização'!J118</f>
        <v>0</v>
      </c>
      <c r="G113" s="91">
        <f t="shared" si="2"/>
        <v>8.0243930514695694E-13</v>
      </c>
      <c r="H113" s="3"/>
      <c r="I113" s="74">
        <v>108</v>
      </c>
      <c r="J113" s="75">
        <f>'5 - Ajuste Fiscal'!G113*34%</f>
        <v>2.7282936374996537E-13</v>
      </c>
      <c r="K113" s="93" t="str">
        <f t="shared" si="3"/>
        <v>Ativo</v>
      </c>
      <c r="L113" s="19"/>
    </row>
    <row r="114" spans="2:12" x14ac:dyDescent="0.25">
      <c r="B114" s="19"/>
      <c r="C114" s="98">
        <v>109</v>
      </c>
      <c r="D114" s="105">
        <f>'4 - Contabilização'!D119</f>
        <v>8.0570854220499047E-13</v>
      </c>
      <c r="E114" s="105">
        <f>+'4 - Contabilização'!G119</f>
        <v>0</v>
      </c>
      <c r="F114" s="105">
        <f>-'4 - Contabilização'!J119</f>
        <v>0</v>
      </c>
      <c r="G114" s="110">
        <f t="shared" si="2"/>
        <v>8.0570854220499047E-13</v>
      </c>
      <c r="H114" s="3"/>
      <c r="I114" s="98">
        <v>109</v>
      </c>
      <c r="J114" s="99">
        <f>'5 - Ajuste Fiscal'!G114*34%</f>
        <v>2.7394090434969679E-13</v>
      </c>
      <c r="K114" s="111" t="str">
        <f t="shared" si="3"/>
        <v>Ativo</v>
      </c>
      <c r="L114" s="19"/>
    </row>
    <row r="115" spans="2:12" x14ac:dyDescent="0.25">
      <c r="B115" s="19"/>
      <c r="C115" s="98">
        <v>110</v>
      </c>
      <c r="D115" s="105">
        <f>'4 - Contabilização'!D120</f>
        <v>8.0899109853947651E-13</v>
      </c>
      <c r="E115" s="105">
        <f>+'4 - Contabilização'!G120</f>
        <v>0</v>
      </c>
      <c r="F115" s="105">
        <f>-'4 - Contabilização'!J120</f>
        <v>0</v>
      </c>
      <c r="G115" s="110">
        <f t="shared" si="2"/>
        <v>8.0899109853947651E-13</v>
      </c>
      <c r="H115" s="3"/>
      <c r="I115" s="98">
        <v>110</v>
      </c>
      <c r="J115" s="99">
        <f>'5 - Ajuste Fiscal'!G115*34%</f>
        <v>2.7505697350342202E-13</v>
      </c>
      <c r="K115" s="111" t="str">
        <f t="shared" si="3"/>
        <v>Ativo</v>
      </c>
      <c r="L115" s="19"/>
    </row>
    <row r="116" spans="2:12" x14ac:dyDescent="0.25">
      <c r="B116" s="19"/>
      <c r="C116" s="98">
        <v>111</v>
      </c>
      <c r="D116" s="105">
        <f>'4 - Contabilização'!D121</f>
        <v>8.1228702841479601E-13</v>
      </c>
      <c r="E116" s="105">
        <f>+'4 - Contabilização'!G121</f>
        <v>0</v>
      </c>
      <c r="F116" s="105">
        <f>-'4 - Contabilização'!J121</f>
        <v>0</v>
      </c>
      <c r="G116" s="110">
        <f t="shared" si="2"/>
        <v>8.1228702841479601E-13</v>
      </c>
      <c r="H116" s="3"/>
      <c r="I116" s="98">
        <v>111</v>
      </c>
      <c r="J116" s="99">
        <f>'5 - Ajuste Fiscal'!G116*34%</f>
        <v>2.7617758966103067E-13</v>
      </c>
      <c r="K116" s="111" t="str">
        <f t="shared" si="3"/>
        <v>Ativo</v>
      </c>
      <c r="L116" s="19"/>
    </row>
    <row r="117" spans="2:12" x14ac:dyDescent="0.25">
      <c r="B117" s="19"/>
      <c r="C117" s="98">
        <v>112</v>
      </c>
      <c r="D117" s="105">
        <f>'4 - Contabilização'!D122</f>
        <v>8.1559638631640977E-13</v>
      </c>
      <c r="E117" s="105">
        <f>+'4 - Contabilização'!G122</f>
        <v>0</v>
      </c>
      <c r="F117" s="105">
        <f>-'4 - Contabilização'!J122</f>
        <v>0</v>
      </c>
      <c r="G117" s="110">
        <f t="shared" si="2"/>
        <v>8.1559638631640977E-13</v>
      </c>
      <c r="H117" s="3"/>
      <c r="I117" s="98">
        <v>112</v>
      </c>
      <c r="J117" s="99">
        <f>'5 - Ajuste Fiscal'!G117*34%</f>
        <v>2.7730277134757934E-13</v>
      </c>
      <c r="K117" s="111" t="str">
        <f t="shared" si="3"/>
        <v>Ativo</v>
      </c>
      <c r="L117" s="19"/>
    </row>
    <row r="118" spans="2:12" x14ac:dyDescent="0.25">
      <c r="B118" s="19"/>
      <c r="C118" s="98">
        <v>113</v>
      </c>
      <c r="D118" s="105">
        <f>'4 - Contabilização'!D123</f>
        <v>8.1891922695175908E-13</v>
      </c>
      <c r="E118" s="105">
        <f>+'4 - Contabilização'!G123</f>
        <v>0</v>
      </c>
      <c r="F118" s="105">
        <f>-'4 - Contabilização'!J123</f>
        <v>0</v>
      </c>
      <c r="G118" s="110">
        <f t="shared" si="2"/>
        <v>8.1891922695175908E-13</v>
      </c>
      <c r="H118" s="3"/>
      <c r="I118" s="98">
        <v>113</v>
      </c>
      <c r="J118" s="99">
        <f>'5 - Ajuste Fiscal'!G118*34%</f>
        <v>2.7843253716359811E-13</v>
      </c>
      <c r="K118" s="111" t="str">
        <f t="shared" si="3"/>
        <v>Ativo</v>
      </c>
      <c r="L118" s="19"/>
    </row>
    <row r="119" spans="2:12" x14ac:dyDescent="0.25">
      <c r="B119" s="19"/>
      <c r="C119" s="98">
        <v>114</v>
      </c>
      <c r="D119" s="105">
        <f>'4 - Contabilização'!D124</f>
        <v>8.2225560525117018E-13</v>
      </c>
      <c r="E119" s="105">
        <f>+'4 - Contabilização'!G124</f>
        <v>0</v>
      </c>
      <c r="F119" s="105">
        <f>-'4 - Contabilização'!J124</f>
        <v>0</v>
      </c>
      <c r="G119" s="110">
        <f t="shared" si="2"/>
        <v>8.2225560525117018E-13</v>
      </c>
      <c r="H119" s="3"/>
      <c r="I119" s="98">
        <v>114</v>
      </c>
      <c r="J119" s="99">
        <f>'5 - Ajuste Fiscal'!G119*34%</f>
        <v>2.795669057853979E-13</v>
      </c>
      <c r="K119" s="111" t="str">
        <f t="shared" si="3"/>
        <v>Ativo</v>
      </c>
      <c r="L119" s="19"/>
    </row>
    <row r="120" spans="2:12" x14ac:dyDescent="0.25">
      <c r="B120" s="19"/>
      <c r="C120" s="98">
        <v>115</v>
      </c>
      <c r="D120" s="105">
        <f>'4 - Contabilização'!D125</f>
        <v>8.256055763687622E-13</v>
      </c>
      <c r="E120" s="105">
        <f>+'4 - Contabilização'!G125</f>
        <v>0</v>
      </c>
      <c r="F120" s="105">
        <f>-'4 - Contabilização'!J125</f>
        <v>0</v>
      </c>
      <c r="G120" s="110">
        <f t="shared" si="2"/>
        <v>8.256055763687622E-13</v>
      </c>
      <c r="H120" s="3"/>
      <c r="I120" s="98">
        <v>115</v>
      </c>
      <c r="J120" s="99">
        <f>'5 - Ajuste Fiscal'!G120*34%</f>
        <v>2.8070589596537918E-13</v>
      </c>
      <c r="K120" s="111" t="str">
        <f t="shared" si="3"/>
        <v>Ativo</v>
      </c>
      <c r="L120" s="19"/>
    </row>
    <row r="121" spans="2:12" x14ac:dyDescent="0.25">
      <c r="B121" s="19"/>
      <c r="C121" s="98">
        <v>116</v>
      </c>
      <c r="D121" s="105">
        <f>'4 - Contabilização'!D126</f>
        <v>8.2896919568335877E-13</v>
      </c>
      <c r="E121" s="105">
        <f>+'4 - Contabilização'!G126</f>
        <v>0</v>
      </c>
      <c r="F121" s="105">
        <f>-'4 - Contabilização'!J126</f>
        <v>0</v>
      </c>
      <c r="G121" s="110">
        <f t="shared" si="2"/>
        <v>8.2896919568335877E-13</v>
      </c>
      <c r="H121" s="3"/>
      <c r="I121" s="98">
        <v>116</v>
      </c>
      <c r="J121" s="99">
        <f>'5 - Ajuste Fiscal'!G121*34%</f>
        <v>2.8184952653234202E-13</v>
      </c>
      <c r="K121" s="111" t="str">
        <f t="shared" si="3"/>
        <v>Ativo</v>
      </c>
      <c r="L121" s="19"/>
    </row>
    <row r="122" spans="2:12" x14ac:dyDescent="0.25">
      <c r="B122" s="19"/>
      <c r="C122" s="98">
        <v>117</v>
      </c>
      <c r="D122" s="105">
        <f>'4 - Contabilização'!D127</f>
        <v>8.3234651879940424E-13</v>
      </c>
      <c r="E122" s="105">
        <f>+'4 - Contabilização'!G127</f>
        <v>0</v>
      </c>
      <c r="F122" s="105">
        <f>-'4 - Contabilização'!J127</f>
        <v>0</v>
      </c>
      <c r="G122" s="110">
        <f t="shared" si="2"/>
        <v>8.3234651879940424E-13</v>
      </c>
      <c r="H122" s="3"/>
      <c r="I122" s="98">
        <v>117</v>
      </c>
      <c r="J122" s="99">
        <f>'5 - Ajuste Fiscal'!G122*34%</f>
        <v>2.8299781639179744E-13</v>
      </c>
      <c r="K122" s="111" t="str">
        <f t="shared" si="3"/>
        <v>Ativo</v>
      </c>
      <c r="L122" s="19"/>
    </row>
    <row r="123" spans="2:12" x14ac:dyDescent="0.25">
      <c r="B123" s="19"/>
      <c r="C123" s="98">
        <v>118</v>
      </c>
      <c r="D123" s="105">
        <f>'4 - Contabilização'!D128</f>
        <v>8.3573760154788177E-13</v>
      </c>
      <c r="E123" s="105">
        <f>+'4 - Contabilização'!G128</f>
        <v>0</v>
      </c>
      <c r="F123" s="105">
        <f>-'4 - Contabilização'!J128</f>
        <v>0</v>
      </c>
      <c r="G123" s="110">
        <f t="shared" si="2"/>
        <v>8.3573760154788177E-13</v>
      </c>
      <c r="H123" s="3"/>
      <c r="I123" s="98">
        <v>118</v>
      </c>
      <c r="J123" s="99">
        <f>'5 - Ajuste Fiscal'!G123*34%</f>
        <v>2.8415078452627985E-13</v>
      </c>
      <c r="K123" s="111" t="str">
        <f t="shared" si="3"/>
        <v>Ativo</v>
      </c>
      <c r="L123" s="19"/>
    </row>
    <row r="124" spans="2:12" x14ac:dyDescent="0.25">
      <c r="B124" s="19"/>
      <c r="C124" s="98">
        <v>119</v>
      </c>
      <c r="D124" s="105">
        <f>'4 - Contabilização'!D129</f>
        <v>8.3914249998723729E-13</v>
      </c>
      <c r="E124" s="105">
        <f>+'4 - Contabilização'!G129</f>
        <v>0</v>
      </c>
      <c r="F124" s="105">
        <f>-'4 - Contabilização'!J129</f>
        <v>0</v>
      </c>
      <c r="G124" s="110">
        <f t="shared" si="2"/>
        <v>8.3914249998723729E-13</v>
      </c>
      <c r="H124" s="3"/>
      <c r="I124" s="98">
        <v>119</v>
      </c>
      <c r="J124" s="99">
        <f>'5 - Ajuste Fiscal'!G124*34%</f>
        <v>2.8530844999566072E-13</v>
      </c>
      <c r="K124" s="111" t="str">
        <f t="shared" si="3"/>
        <v>Ativo</v>
      </c>
      <c r="L124" s="19"/>
    </row>
    <row r="125" spans="2:12" x14ac:dyDescent="0.25">
      <c r="B125" s="19"/>
      <c r="C125" s="98">
        <v>120</v>
      </c>
      <c r="D125" s="105">
        <f>'4 - Contabilização'!D130</f>
        <v>8.4256127040430541E-13</v>
      </c>
      <c r="E125" s="105">
        <f>+'4 - Contabilização'!G130</f>
        <v>0</v>
      </c>
      <c r="F125" s="105">
        <f>-'4 - Contabilização'!J130</f>
        <v>0</v>
      </c>
      <c r="G125" s="110">
        <f t="shared" si="2"/>
        <v>8.4256127040430541E-13</v>
      </c>
      <c r="H125" s="3"/>
      <c r="I125" s="98">
        <v>120</v>
      </c>
      <c r="J125" s="99">
        <f>'5 - Ajuste Fiscal'!G125*34%</f>
        <v>2.8647083193746384E-13</v>
      </c>
      <c r="K125" s="111" t="str">
        <f t="shared" si="3"/>
        <v>Ativo</v>
      </c>
      <c r="L125" s="19"/>
    </row>
    <row r="126" spans="2:12" x14ac:dyDescent="0.25">
      <c r="B126" s="19"/>
      <c r="C126" s="74">
        <v>121</v>
      </c>
      <c r="D126" s="80">
        <f>'4 - Contabilização'!D131</f>
        <v>8.459939693152405E-13</v>
      </c>
      <c r="E126" s="80">
        <f>+'4 - Contabilização'!G131</f>
        <v>0</v>
      </c>
      <c r="F126" s="80">
        <f>-'4 - Contabilização'!J131</f>
        <v>0</v>
      </c>
      <c r="G126" s="91">
        <f t="shared" si="2"/>
        <v>8.459939693152405E-13</v>
      </c>
      <c r="H126" s="3"/>
      <c r="I126" s="74">
        <v>121</v>
      </c>
      <c r="J126" s="75">
        <f>'5 - Ajuste Fiscal'!G126*34%</f>
        <v>2.8763794956718179E-13</v>
      </c>
      <c r="K126" s="93" t="str">
        <f t="shared" si="3"/>
        <v>Ativo</v>
      </c>
      <c r="L126" s="19"/>
    </row>
    <row r="127" spans="2:12" x14ac:dyDescent="0.25">
      <c r="B127" s="19"/>
      <c r="C127" s="74">
        <v>122</v>
      </c>
      <c r="D127" s="80">
        <f>'4 - Contabilização'!D132</f>
        <v>8.4944065346645084E-13</v>
      </c>
      <c r="E127" s="80">
        <f>+'4 - Contabilização'!G132</f>
        <v>0</v>
      </c>
      <c r="F127" s="80">
        <f>-'4 - Contabilização'!J132</f>
        <v>0</v>
      </c>
      <c r="G127" s="91">
        <f t="shared" si="2"/>
        <v>8.4944065346645084E-13</v>
      </c>
      <c r="H127" s="3"/>
      <c r="I127" s="74">
        <v>122</v>
      </c>
      <c r="J127" s="75">
        <f>'5 - Ajuste Fiscal'!G127*34%</f>
        <v>2.8880982217859332E-13</v>
      </c>
      <c r="K127" s="93" t="str">
        <f t="shared" si="3"/>
        <v>Ativo</v>
      </c>
      <c r="L127" s="19"/>
    </row>
    <row r="128" spans="2:12" x14ac:dyDescent="0.25">
      <c r="B128" s="19"/>
      <c r="C128" s="74">
        <v>123</v>
      </c>
      <c r="D128" s="80">
        <f>'4 - Contabilização'!D133</f>
        <v>8.5290137983553622E-13</v>
      </c>
      <c r="E128" s="80">
        <f>+'4 - Contabilização'!G133</f>
        <v>0</v>
      </c>
      <c r="F128" s="80">
        <f>-'4 - Contabilização'!J133</f>
        <v>0</v>
      </c>
      <c r="G128" s="91">
        <f t="shared" si="2"/>
        <v>8.5290137983553622E-13</v>
      </c>
      <c r="H128" s="3"/>
      <c r="I128" s="74">
        <v>123</v>
      </c>
      <c r="J128" s="75">
        <f>'5 - Ajuste Fiscal'!G128*34%</f>
        <v>2.8998646914408233E-13</v>
      </c>
      <c r="K128" s="93" t="str">
        <f t="shared" si="3"/>
        <v>Ativo</v>
      </c>
      <c r="L128" s="19"/>
    </row>
    <row r="129" spans="2:12" x14ac:dyDescent="0.25">
      <c r="B129" s="19"/>
      <c r="C129" s="74">
        <v>124</v>
      </c>
      <c r="D129" s="80">
        <f>'4 - Contabilização'!D134</f>
        <v>8.5637620563223074E-13</v>
      </c>
      <c r="E129" s="80">
        <f>+'4 - Contabilização'!G134</f>
        <v>0</v>
      </c>
      <c r="F129" s="80">
        <f>-'4 - Contabilização'!J134</f>
        <v>0</v>
      </c>
      <c r="G129" s="91">
        <f t="shared" si="2"/>
        <v>8.5637620563223074E-13</v>
      </c>
      <c r="H129" s="3"/>
      <c r="I129" s="74">
        <v>124</v>
      </c>
      <c r="J129" s="75">
        <f>'5 - Ajuste Fiscal'!G129*34%</f>
        <v>2.9116790991495847E-13</v>
      </c>
      <c r="K129" s="93" t="str">
        <f t="shared" si="3"/>
        <v>Ativo</v>
      </c>
      <c r="L129" s="19"/>
    </row>
    <row r="130" spans="2:12" x14ac:dyDescent="0.25">
      <c r="B130" s="19"/>
      <c r="C130" s="74">
        <v>125</v>
      </c>
      <c r="D130" s="80">
        <f>'4 - Contabilização'!D135</f>
        <v>8.5986518829934748E-13</v>
      </c>
      <c r="E130" s="80">
        <f>+'4 - Contabilização'!G135</f>
        <v>0</v>
      </c>
      <c r="F130" s="80">
        <f>-'4 - Contabilização'!J135</f>
        <v>0</v>
      </c>
      <c r="G130" s="91">
        <f t="shared" si="2"/>
        <v>8.5986518829934748E-13</v>
      </c>
      <c r="H130" s="3"/>
      <c r="I130" s="74">
        <v>125</v>
      </c>
      <c r="J130" s="75">
        <f>'5 - Ajuste Fiscal'!G130*34%</f>
        <v>2.9235416402177816E-13</v>
      </c>
      <c r="K130" s="93" t="str">
        <f t="shared" si="3"/>
        <v>Ativo</v>
      </c>
      <c r="L130" s="19"/>
    </row>
    <row r="131" spans="2:12" x14ac:dyDescent="0.25">
      <c r="B131" s="19"/>
      <c r="C131" s="74">
        <v>126</v>
      </c>
      <c r="D131" s="80">
        <f>'4 - Contabilização'!D136</f>
        <v>8.6336838551372919E-13</v>
      </c>
      <c r="E131" s="80">
        <f>+'4 - Contabilização'!G136</f>
        <v>0</v>
      </c>
      <c r="F131" s="80">
        <f>-'4 - Contabilização'!J136</f>
        <v>0</v>
      </c>
      <c r="G131" s="91">
        <f t="shared" si="2"/>
        <v>8.6336838551372919E-13</v>
      </c>
      <c r="H131" s="3"/>
      <c r="I131" s="74">
        <v>126</v>
      </c>
      <c r="J131" s="75">
        <f>'5 - Ajuste Fiscal'!G131*34%</f>
        <v>2.9354525107466794E-13</v>
      </c>
      <c r="K131" s="93" t="str">
        <f t="shared" si="3"/>
        <v>Ativo</v>
      </c>
      <c r="L131" s="19"/>
    </row>
    <row r="132" spans="2:12" x14ac:dyDescent="0.25">
      <c r="B132" s="19"/>
      <c r="C132" s="74">
        <v>127</v>
      </c>
      <c r="D132" s="80">
        <f>'4 - Contabilização'!D137</f>
        <v>8.6688585518720063E-13</v>
      </c>
      <c r="E132" s="80">
        <f>+'4 - Contabilização'!G137</f>
        <v>0</v>
      </c>
      <c r="F132" s="80">
        <f>-'4 - Contabilização'!J137</f>
        <v>0</v>
      </c>
      <c r="G132" s="91">
        <f t="shared" si="2"/>
        <v>8.6688585518720063E-13</v>
      </c>
      <c r="H132" s="3"/>
      <c r="I132" s="74">
        <v>127</v>
      </c>
      <c r="J132" s="75">
        <f>'5 - Ajuste Fiscal'!G132*34%</f>
        <v>2.9474119076364822E-13</v>
      </c>
      <c r="K132" s="93" t="str">
        <f t="shared" si="3"/>
        <v>Ativo</v>
      </c>
      <c r="L132" s="19"/>
    </row>
    <row r="133" spans="2:12" x14ac:dyDescent="0.25">
      <c r="B133" s="19"/>
      <c r="C133" s="74">
        <v>128</v>
      </c>
      <c r="D133" s="80">
        <f>'4 - Contabilização'!D138</f>
        <v>8.7041765546752713E-13</v>
      </c>
      <c r="E133" s="80">
        <f>+'4 - Contabilização'!G138</f>
        <v>0</v>
      </c>
      <c r="F133" s="80">
        <f>-'4 - Contabilização'!J138</f>
        <v>0</v>
      </c>
      <c r="G133" s="91">
        <f t="shared" si="2"/>
        <v>8.7041765546752713E-13</v>
      </c>
      <c r="H133" s="3"/>
      <c r="I133" s="74">
        <v>128</v>
      </c>
      <c r="J133" s="75">
        <f>'5 - Ajuste Fiscal'!G133*34%</f>
        <v>2.9594200285895924E-13</v>
      </c>
      <c r="K133" s="93" t="str">
        <f t="shared" si="3"/>
        <v>Ativo</v>
      </c>
      <c r="L133" s="19"/>
    </row>
    <row r="134" spans="2:12" x14ac:dyDescent="0.25">
      <c r="B134" s="19"/>
      <c r="C134" s="74">
        <v>129</v>
      </c>
      <c r="D134" s="80">
        <f>'4 - Contabilização'!D139</f>
        <v>8.739638447393748E-13</v>
      </c>
      <c r="E134" s="80">
        <f>+'4 - Contabilização'!G139</f>
        <v>0</v>
      </c>
      <c r="F134" s="80">
        <f>-'4 - Contabilização'!J139</f>
        <v>0</v>
      </c>
      <c r="G134" s="91">
        <f t="shared" ref="G134:G197" si="4">SUM(D134:F134)</f>
        <v>8.739638447393748E-13</v>
      </c>
      <c r="H134" s="3"/>
      <c r="I134" s="74">
        <v>129</v>
      </c>
      <c r="J134" s="75">
        <f>'5 - Ajuste Fiscal'!G134*34%</f>
        <v>2.9714770721138748E-13</v>
      </c>
      <c r="K134" s="93" t="str">
        <f t="shared" ref="K134:K197" si="5">IF(J134&gt;0,"Ativo","Passivo")</f>
        <v>Ativo</v>
      </c>
      <c r="L134" s="19"/>
    </row>
    <row r="135" spans="2:12" x14ac:dyDescent="0.25">
      <c r="B135" s="19"/>
      <c r="C135" s="74">
        <v>130</v>
      </c>
      <c r="D135" s="80">
        <f>'4 - Contabilização'!D140</f>
        <v>8.775244816252762E-13</v>
      </c>
      <c r="E135" s="80">
        <f>+'4 - Contabilização'!G140</f>
        <v>0</v>
      </c>
      <c r="F135" s="80">
        <f>-'4 - Contabilização'!J140</f>
        <v>0</v>
      </c>
      <c r="G135" s="91">
        <f t="shared" si="4"/>
        <v>8.775244816252762E-13</v>
      </c>
      <c r="H135" s="3"/>
      <c r="I135" s="74">
        <v>130</v>
      </c>
      <c r="J135" s="75">
        <f>'5 - Ajuste Fiscal'!G135*34%</f>
        <v>2.9835832375259391E-13</v>
      </c>
      <c r="K135" s="93" t="str">
        <f t="shared" si="5"/>
        <v>Ativo</v>
      </c>
      <c r="L135" s="19"/>
    </row>
    <row r="136" spans="2:12" x14ac:dyDescent="0.25">
      <c r="B136" s="19"/>
      <c r="C136" s="74">
        <v>131</v>
      </c>
      <c r="D136" s="80">
        <f>'4 - Contabilização'!D141</f>
        <v>8.8109962498659955E-13</v>
      </c>
      <c r="E136" s="80">
        <f>+'4 - Contabilização'!G141</f>
        <v>0</v>
      </c>
      <c r="F136" s="80">
        <f>-'4 - Contabilização'!J141</f>
        <v>0</v>
      </c>
      <c r="G136" s="91">
        <f t="shared" si="4"/>
        <v>8.8109962498659955E-13</v>
      </c>
      <c r="H136" s="3"/>
      <c r="I136" s="74">
        <v>131</v>
      </c>
      <c r="J136" s="75">
        <f>'5 - Ajuste Fiscal'!G136*34%</f>
        <v>2.9957387249544389E-13</v>
      </c>
      <c r="K136" s="93" t="str">
        <f t="shared" si="5"/>
        <v>Ativo</v>
      </c>
      <c r="L136" s="19"/>
    </row>
    <row r="137" spans="2:12" x14ac:dyDescent="0.25">
      <c r="B137" s="19"/>
      <c r="C137" s="74">
        <v>132</v>
      </c>
      <c r="D137" s="80">
        <f>'4 - Contabilização'!D142</f>
        <v>8.8468933392452105E-13</v>
      </c>
      <c r="E137" s="80">
        <f>+'4 - Contabilização'!G142</f>
        <v>0</v>
      </c>
      <c r="F137" s="80">
        <f>-'4 - Contabilização'!J142</f>
        <v>0</v>
      </c>
      <c r="G137" s="91">
        <f t="shared" si="4"/>
        <v>8.8468933392452105E-13</v>
      </c>
      <c r="H137" s="3"/>
      <c r="I137" s="74">
        <v>132</v>
      </c>
      <c r="J137" s="75">
        <f>'5 - Ajuste Fiscal'!G137*34%</f>
        <v>3.0079437353433716E-13</v>
      </c>
      <c r="K137" s="93" t="str">
        <f t="shared" si="5"/>
        <v>Ativo</v>
      </c>
      <c r="L137" s="19"/>
    </row>
    <row r="138" spans="2:12" x14ac:dyDescent="0.25">
      <c r="B138" s="19"/>
      <c r="C138" s="98">
        <v>133</v>
      </c>
      <c r="D138" s="105">
        <f>'4 - Contabilização'!D143</f>
        <v>8.8829366778100299E-13</v>
      </c>
      <c r="E138" s="105">
        <f>+'4 - Contabilização'!G143</f>
        <v>0</v>
      </c>
      <c r="F138" s="105">
        <f>-'4 - Contabilização'!J143</f>
        <v>0</v>
      </c>
      <c r="G138" s="110">
        <f t="shared" si="4"/>
        <v>8.8829366778100299E-13</v>
      </c>
      <c r="H138" s="3"/>
      <c r="I138" s="98">
        <v>133</v>
      </c>
      <c r="J138" s="99">
        <f>'5 - Ajuste Fiscal'!G138*34%</f>
        <v>3.0201984704554105E-13</v>
      </c>
      <c r="K138" s="111" t="str">
        <f t="shared" si="5"/>
        <v>Ativo</v>
      </c>
      <c r="L138" s="19"/>
    </row>
    <row r="139" spans="2:12" x14ac:dyDescent="0.25">
      <c r="B139" s="19"/>
      <c r="C139" s="98">
        <v>134</v>
      </c>
      <c r="D139" s="105">
        <f>'4 - Contabilização'!D144</f>
        <v>8.919126861397738E-13</v>
      </c>
      <c r="E139" s="105">
        <f>+'4 - Contabilização'!G144</f>
        <v>0</v>
      </c>
      <c r="F139" s="105">
        <f>-'4 - Contabilização'!J144</f>
        <v>0</v>
      </c>
      <c r="G139" s="110">
        <f t="shared" si="4"/>
        <v>8.919126861397738E-13</v>
      </c>
      <c r="H139" s="3"/>
      <c r="I139" s="98">
        <v>134</v>
      </c>
      <c r="J139" s="99">
        <f>'5 - Ajuste Fiscal'!G139*34%</f>
        <v>3.0325031328752312E-13</v>
      </c>
      <c r="K139" s="111" t="str">
        <f t="shared" si="5"/>
        <v>Ativo</v>
      </c>
      <c r="L139" s="19"/>
    </row>
    <row r="140" spans="2:12" x14ac:dyDescent="0.25">
      <c r="B140" s="19"/>
      <c r="C140" s="98">
        <v>135</v>
      </c>
      <c r="D140" s="105">
        <f>'4 - Contabilização'!D145</f>
        <v>8.9554644882731348E-13</v>
      </c>
      <c r="E140" s="105">
        <f>+'4 - Contabilização'!G145</f>
        <v>0</v>
      </c>
      <c r="F140" s="105">
        <f>-'4 - Contabilização'!J145</f>
        <v>0</v>
      </c>
      <c r="G140" s="110">
        <f t="shared" si="4"/>
        <v>8.9554644882731348E-13</v>
      </c>
      <c r="H140" s="3"/>
      <c r="I140" s="98">
        <v>135</v>
      </c>
      <c r="J140" s="99">
        <f>'5 - Ajuste Fiscal'!G140*34%</f>
        <v>3.0448579260128659E-13</v>
      </c>
      <c r="K140" s="111" t="str">
        <f t="shared" si="5"/>
        <v>Ativo</v>
      </c>
      <c r="L140" s="19"/>
    </row>
    <row r="141" spans="2:12" x14ac:dyDescent="0.25">
      <c r="B141" s="19"/>
      <c r="C141" s="98">
        <v>136</v>
      </c>
      <c r="D141" s="105">
        <f>'4 - Contabilização'!D146</f>
        <v>8.9919501591384274E-13</v>
      </c>
      <c r="E141" s="105">
        <f>+'4 - Contabilização'!G146</f>
        <v>0</v>
      </c>
      <c r="F141" s="105">
        <f>-'4 - Contabilização'!J146</f>
        <v>0</v>
      </c>
      <c r="G141" s="110">
        <f t="shared" si="4"/>
        <v>8.9919501591384274E-13</v>
      </c>
      <c r="H141" s="3"/>
      <c r="I141" s="98">
        <v>136</v>
      </c>
      <c r="J141" s="99">
        <f>'5 - Ajuste Fiscal'!G141*34%</f>
        <v>3.0572630541070656E-13</v>
      </c>
      <c r="K141" s="111" t="str">
        <f t="shared" si="5"/>
        <v>Ativo</v>
      </c>
      <c r="L141" s="19"/>
    </row>
    <row r="142" spans="2:12" x14ac:dyDescent="0.25">
      <c r="B142" s="19"/>
      <c r="C142" s="98">
        <v>137</v>
      </c>
      <c r="D142" s="105">
        <f>'4 - Contabilização'!D147</f>
        <v>9.0285844771431535E-13</v>
      </c>
      <c r="E142" s="105">
        <f>+'4 - Contabilização'!G147</f>
        <v>0</v>
      </c>
      <c r="F142" s="105">
        <f>-'4 - Contabilização'!J147</f>
        <v>0</v>
      </c>
      <c r="G142" s="110">
        <f t="shared" si="4"/>
        <v>9.0285844771431535E-13</v>
      </c>
      <c r="H142" s="3"/>
      <c r="I142" s="98">
        <v>137</v>
      </c>
      <c r="J142" s="99">
        <f>'5 - Ajuste Fiscal'!G142*34%</f>
        <v>3.0697187222286724E-13</v>
      </c>
      <c r="K142" s="111" t="str">
        <f t="shared" si="5"/>
        <v>Ativo</v>
      </c>
      <c r="L142" s="19"/>
    </row>
    <row r="143" spans="2:12" x14ac:dyDescent="0.25">
      <c r="B143" s="19"/>
      <c r="C143" s="98">
        <v>138</v>
      </c>
      <c r="D143" s="105">
        <f>'4 - Contabilização'!D148</f>
        <v>9.065368047894161E-13</v>
      </c>
      <c r="E143" s="105">
        <f>+'4 - Contabilização'!G148</f>
        <v>0</v>
      </c>
      <c r="F143" s="105">
        <f>-'4 - Contabilização'!J148</f>
        <v>0</v>
      </c>
      <c r="G143" s="110">
        <f t="shared" si="4"/>
        <v>9.065368047894161E-13</v>
      </c>
      <c r="H143" s="3"/>
      <c r="I143" s="98">
        <v>138</v>
      </c>
      <c r="J143" s="99">
        <f>'5 - Ajuste Fiscal'!G143*34%</f>
        <v>3.0822251362840149E-13</v>
      </c>
      <c r="K143" s="111" t="str">
        <f t="shared" si="5"/>
        <v>Ativo</v>
      </c>
      <c r="L143" s="19"/>
    </row>
    <row r="144" spans="2:12" x14ac:dyDescent="0.25">
      <c r="B144" s="19"/>
      <c r="C144" s="98">
        <v>139</v>
      </c>
      <c r="D144" s="105">
        <f>'4 - Contabilização'!D149</f>
        <v>9.1023014794656122E-13</v>
      </c>
      <c r="E144" s="105">
        <f>+'4 - Contabilização'!G149</f>
        <v>0</v>
      </c>
      <c r="F144" s="105">
        <f>-'4 - Contabilização'!J149</f>
        <v>0</v>
      </c>
      <c r="G144" s="110">
        <f t="shared" si="4"/>
        <v>9.1023014794656122E-13</v>
      </c>
      <c r="H144" s="3"/>
      <c r="I144" s="98">
        <v>139</v>
      </c>
      <c r="J144" s="99">
        <f>'5 - Ajuste Fiscal'!G144*34%</f>
        <v>3.0947825030183081E-13</v>
      </c>
      <c r="K144" s="111" t="str">
        <f t="shared" si="5"/>
        <v>Ativo</v>
      </c>
      <c r="L144" s="19"/>
    </row>
    <row r="145" spans="2:12" x14ac:dyDescent="0.25">
      <c r="B145" s="19"/>
      <c r="C145" s="98">
        <v>140</v>
      </c>
      <c r="D145" s="105">
        <f>'4 - Contabilização'!D150</f>
        <v>9.1393853824090423E-13</v>
      </c>
      <c r="E145" s="105">
        <f>+'4 - Contabilização'!G150</f>
        <v>0</v>
      </c>
      <c r="F145" s="105">
        <f>-'4 - Contabilização'!J150</f>
        <v>0</v>
      </c>
      <c r="G145" s="110">
        <f t="shared" si="4"/>
        <v>9.1393853824090423E-13</v>
      </c>
      <c r="H145" s="3"/>
      <c r="I145" s="98">
        <v>140</v>
      </c>
      <c r="J145" s="99">
        <f>'5 - Ajuste Fiscal'!G145*34%</f>
        <v>3.1073910300190744E-13</v>
      </c>
      <c r="K145" s="111" t="str">
        <f t="shared" si="5"/>
        <v>Ativo</v>
      </c>
      <c r="L145" s="19"/>
    </row>
    <row r="146" spans="2:12" x14ac:dyDescent="0.25">
      <c r="B146" s="19"/>
      <c r="C146" s="98">
        <v>141</v>
      </c>
      <c r="D146" s="105">
        <f>'4 - Contabilização'!D151</f>
        <v>9.176620369763443E-13</v>
      </c>
      <c r="E146" s="105">
        <f>+'4 - Contabilização'!G151</f>
        <v>0</v>
      </c>
      <c r="F146" s="105">
        <f>-'4 - Contabilização'!J151</f>
        <v>0</v>
      </c>
      <c r="G146" s="110">
        <f t="shared" si="4"/>
        <v>9.176620369763443E-13</v>
      </c>
      <c r="H146" s="3"/>
      <c r="I146" s="98">
        <v>141</v>
      </c>
      <c r="J146" s="99">
        <f>'5 - Ajuste Fiscal'!G146*34%</f>
        <v>3.1200509257195707E-13</v>
      </c>
      <c r="K146" s="111" t="str">
        <f t="shared" si="5"/>
        <v>Ativo</v>
      </c>
      <c r="L146" s="19"/>
    </row>
    <row r="147" spans="2:12" x14ac:dyDescent="0.25">
      <c r="B147" s="19"/>
      <c r="C147" s="98">
        <v>142</v>
      </c>
      <c r="D147" s="105">
        <f>'4 - Contabilização'!D152</f>
        <v>9.2140070570654062E-13</v>
      </c>
      <c r="E147" s="105">
        <f>+'4 - Contabilização'!G152</f>
        <v>0</v>
      </c>
      <c r="F147" s="105">
        <f>-'4 - Contabilização'!J152</f>
        <v>0</v>
      </c>
      <c r="G147" s="110">
        <f t="shared" si="4"/>
        <v>9.2140070570654062E-13</v>
      </c>
      <c r="H147" s="3"/>
      <c r="I147" s="98">
        <v>142</v>
      </c>
      <c r="J147" s="99">
        <f>'5 - Ajuste Fiscal'!G147*34%</f>
        <v>3.1327623994022386E-13</v>
      </c>
      <c r="K147" s="111" t="str">
        <f t="shared" si="5"/>
        <v>Ativo</v>
      </c>
      <c r="L147" s="19"/>
    </row>
    <row r="148" spans="2:12" x14ac:dyDescent="0.25">
      <c r="B148" s="19"/>
      <c r="C148" s="98">
        <v>143</v>
      </c>
      <c r="D148" s="105">
        <f>'4 - Contabilização'!D153</f>
        <v>9.2515460623593004E-13</v>
      </c>
      <c r="E148" s="105">
        <f>+'4 - Contabilização'!G153</f>
        <v>0</v>
      </c>
      <c r="F148" s="105">
        <f>-'4 - Contabilização'!J153</f>
        <v>0</v>
      </c>
      <c r="G148" s="110">
        <f t="shared" si="4"/>
        <v>9.2515460623593004E-13</v>
      </c>
      <c r="H148" s="3"/>
      <c r="I148" s="98">
        <v>143</v>
      </c>
      <c r="J148" s="99">
        <f>'5 - Ajuste Fiscal'!G148*34%</f>
        <v>3.1455256612021626E-13</v>
      </c>
      <c r="K148" s="111" t="str">
        <f t="shared" si="5"/>
        <v>Ativo</v>
      </c>
      <c r="L148" s="19"/>
    </row>
    <row r="149" spans="2:12" x14ac:dyDescent="0.25">
      <c r="B149" s="19"/>
      <c r="C149" s="98">
        <v>144</v>
      </c>
      <c r="D149" s="105">
        <f>'4 - Contabilização'!D154</f>
        <v>9.2892380062074777E-13</v>
      </c>
      <c r="E149" s="105">
        <f>+'4 - Contabilização'!G154</f>
        <v>0</v>
      </c>
      <c r="F149" s="105">
        <f>-'4 - Contabilização'!J154</f>
        <v>0</v>
      </c>
      <c r="G149" s="110">
        <f t="shared" si="4"/>
        <v>9.2892380062074777E-13</v>
      </c>
      <c r="H149" s="3"/>
      <c r="I149" s="98">
        <v>144</v>
      </c>
      <c r="J149" s="99">
        <f>'5 - Ajuste Fiscal'!G149*34%</f>
        <v>3.1583409221105427E-13</v>
      </c>
      <c r="K149" s="111" t="str">
        <f t="shared" si="5"/>
        <v>Ativo</v>
      </c>
      <c r="L149" s="19"/>
    </row>
    <row r="150" spans="2:12" x14ac:dyDescent="0.25">
      <c r="B150" s="19"/>
      <c r="C150" s="74">
        <v>145</v>
      </c>
      <c r="D150" s="80">
        <f>'4 - Contabilização'!D155</f>
        <v>9.3270835117005367E-13</v>
      </c>
      <c r="E150" s="80">
        <f>+'4 - Contabilização'!G155</f>
        <v>0</v>
      </c>
      <c r="F150" s="80">
        <f>-'4 - Contabilização'!J155</f>
        <v>0</v>
      </c>
      <c r="G150" s="91">
        <f t="shared" si="4"/>
        <v>9.3270835117005367E-13</v>
      </c>
      <c r="H150" s="3"/>
      <c r="I150" s="74">
        <v>145</v>
      </c>
      <c r="J150" s="75">
        <f>'5 - Ajuste Fiscal'!G150*34%</f>
        <v>3.1712083939781829E-13</v>
      </c>
      <c r="K150" s="93" t="str">
        <f t="shared" si="5"/>
        <v>Ativo</v>
      </c>
      <c r="L150" s="19"/>
    </row>
    <row r="151" spans="2:12" x14ac:dyDescent="0.25">
      <c r="B151" s="19"/>
      <c r="C151" s="74">
        <v>146</v>
      </c>
      <c r="D151" s="80">
        <f>'4 - Contabilização'!D156</f>
        <v>9.3650832044676317E-13</v>
      </c>
      <c r="E151" s="80">
        <f>+'4 - Contabilização'!G156</f>
        <v>0</v>
      </c>
      <c r="F151" s="80">
        <f>-'4 - Contabilização'!J156</f>
        <v>0</v>
      </c>
      <c r="G151" s="91">
        <f t="shared" si="4"/>
        <v>9.3650832044676317E-13</v>
      </c>
      <c r="H151" s="3"/>
      <c r="I151" s="74">
        <v>146</v>
      </c>
      <c r="J151" s="75">
        <f>'5 - Ajuste Fiscal'!G151*34%</f>
        <v>3.1841282895189952E-13</v>
      </c>
      <c r="K151" s="93" t="str">
        <f t="shared" si="5"/>
        <v>Ativo</v>
      </c>
      <c r="L151" s="19"/>
    </row>
    <row r="152" spans="2:12" x14ac:dyDescent="0.25">
      <c r="B152" s="19"/>
      <c r="C152" s="74">
        <v>147</v>
      </c>
      <c r="D152" s="80">
        <f>'4 - Contabilização'!D157</f>
        <v>9.4032377126867987E-13</v>
      </c>
      <c r="E152" s="80">
        <f>+'4 - Contabilização'!G157</f>
        <v>0</v>
      </c>
      <c r="F152" s="80">
        <f>-'4 - Contabilização'!J157</f>
        <v>0</v>
      </c>
      <c r="G152" s="91">
        <f t="shared" si="4"/>
        <v>9.4032377126867987E-13</v>
      </c>
      <c r="H152" s="3"/>
      <c r="I152" s="74">
        <v>147</v>
      </c>
      <c r="J152" s="75">
        <f>'5 - Ajuste Fiscal'!G152*34%</f>
        <v>3.197100822313512E-13</v>
      </c>
      <c r="K152" s="93" t="str">
        <f t="shared" si="5"/>
        <v>Ativo</v>
      </c>
      <c r="L152" s="19"/>
    </row>
    <row r="153" spans="2:12" x14ac:dyDescent="0.25">
      <c r="B153" s="19"/>
      <c r="C153" s="74">
        <v>148</v>
      </c>
      <c r="D153" s="80">
        <f>'4 - Contabilização'!D158</f>
        <v>9.4415476670953536E-13</v>
      </c>
      <c r="E153" s="80">
        <f>+'4 - Contabilização'!G158</f>
        <v>0</v>
      </c>
      <c r="F153" s="80">
        <f>-'4 - Contabilização'!J158</f>
        <v>0</v>
      </c>
      <c r="G153" s="91">
        <f t="shared" si="4"/>
        <v>9.4415476670953536E-13</v>
      </c>
      <c r="H153" s="3"/>
      <c r="I153" s="74">
        <v>148</v>
      </c>
      <c r="J153" s="75">
        <f>'5 - Ajuste Fiscal'!G153*34%</f>
        <v>3.2101262068124202E-13</v>
      </c>
      <c r="K153" s="93" t="str">
        <f t="shared" si="5"/>
        <v>Ativo</v>
      </c>
      <c r="L153" s="19"/>
    </row>
    <row r="154" spans="2:12" x14ac:dyDescent="0.25">
      <c r="B154" s="19"/>
      <c r="C154" s="74">
        <v>149</v>
      </c>
      <c r="D154" s="80">
        <f>'4 - Contabilização'!D159</f>
        <v>9.4800137010003164E-13</v>
      </c>
      <c r="E154" s="80">
        <f>+'4 - Contabilização'!G159</f>
        <v>0</v>
      </c>
      <c r="F154" s="80">
        <f>-'4 - Contabilização'!J159</f>
        <v>0</v>
      </c>
      <c r="G154" s="91">
        <f t="shared" si="4"/>
        <v>9.4800137010003164E-13</v>
      </c>
      <c r="H154" s="3"/>
      <c r="I154" s="74">
        <v>149</v>
      </c>
      <c r="J154" s="75">
        <f>'5 - Ajuste Fiscal'!G154*34%</f>
        <v>3.2232046583401078E-13</v>
      </c>
      <c r="K154" s="93" t="str">
        <f t="shared" si="5"/>
        <v>Ativo</v>
      </c>
      <c r="L154" s="19"/>
    </row>
    <row r="155" spans="2:12" x14ac:dyDescent="0.25">
      <c r="B155" s="19"/>
      <c r="C155" s="74">
        <v>150</v>
      </c>
      <c r="D155" s="80">
        <f>'4 - Contabilização'!D160</f>
        <v>9.5186364502888749E-13</v>
      </c>
      <c r="E155" s="80">
        <f>+'4 - Contabilização'!G160</f>
        <v>0</v>
      </c>
      <c r="F155" s="80">
        <f>-'4 - Contabilização'!J160</f>
        <v>0</v>
      </c>
      <c r="G155" s="91">
        <f t="shared" si="4"/>
        <v>9.5186364502888749E-13</v>
      </c>
      <c r="H155" s="3"/>
      <c r="I155" s="74">
        <v>150</v>
      </c>
      <c r="J155" s="75">
        <f>'5 - Ajuste Fiscal'!G155*34%</f>
        <v>3.2363363930982179E-13</v>
      </c>
      <c r="K155" s="93" t="str">
        <f t="shared" si="5"/>
        <v>Ativo</v>
      </c>
      <c r="L155" s="19"/>
    </row>
    <row r="156" spans="2:12" x14ac:dyDescent="0.25">
      <c r="B156" s="19"/>
      <c r="C156" s="74">
        <v>151</v>
      </c>
      <c r="D156" s="80">
        <f>'4 - Contabilização'!D161</f>
        <v>9.5574165534388995E-13</v>
      </c>
      <c r="E156" s="80">
        <f>+'4 - Contabilização'!G161</f>
        <v>0</v>
      </c>
      <c r="F156" s="80">
        <f>-'4 - Contabilização'!J161</f>
        <v>0</v>
      </c>
      <c r="G156" s="91">
        <f t="shared" si="4"/>
        <v>9.5574165534388995E-13</v>
      </c>
      <c r="H156" s="3"/>
      <c r="I156" s="74">
        <v>151</v>
      </c>
      <c r="J156" s="75">
        <f>'5 - Ajuste Fiscal'!G156*34%</f>
        <v>3.2495216281692259E-13</v>
      </c>
      <c r="K156" s="93" t="str">
        <f t="shared" si="5"/>
        <v>Ativo</v>
      </c>
      <c r="L156" s="19"/>
    </row>
    <row r="157" spans="2:12" x14ac:dyDescent="0.25">
      <c r="B157" s="19"/>
      <c r="C157" s="74">
        <v>152</v>
      </c>
      <c r="D157" s="80">
        <f>'4 - Contabilização'!D162</f>
        <v>9.5963546515294992E-13</v>
      </c>
      <c r="E157" s="80">
        <f>+'4 - Contabilização'!G162</f>
        <v>0</v>
      </c>
      <c r="F157" s="80">
        <f>-'4 - Contabilização'!J162</f>
        <v>0</v>
      </c>
      <c r="G157" s="91">
        <f t="shared" si="4"/>
        <v>9.5963546515294992E-13</v>
      </c>
      <c r="H157" s="3"/>
      <c r="I157" s="74">
        <v>152</v>
      </c>
      <c r="J157" s="75">
        <f>'5 - Ajuste Fiscal'!G157*34%</f>
        <v>3.2627605815200301E-13</v>
      </c>
      <c r="K157" s="93" t="str">
        <f t="shared" si="5"/>
        <v>Ativo</v>
      </c>
      <c r="L157" s="19"/>
    </row>
    <row r="158" spans="2:12" x14ac:dyDescent="0.25">
      <c r="B158" s="19"/>
      <c r="C158" s="74">
        <v>153</v>
      </c>
      <c r="D158" s="80">
        <f>'4 - Contabilização'!D163</f>
        <v>9.6354513882516201E-13</v>
      </c>
      <c r="E158" s="80">
        <f>+'4 - Contabilização'!G163</f>
        <v>0</v>
      </c>
      <c r="F158" s="80">
        <f>-'4 - Contabilização'!J163</f>
        <v>0</v>
      </c>
      <c r="G158" s="91">
        <f t="shared" si="4"/>
        <v>9.6354513882516201E-13</v>
      </c>
      <c r="H158" s="3"/>
      <c r="I158" s="74">
        <v>153</v>
      </c>
      <c r="J158" s="75">
        <f>'5 - Ajuste Fiscal'!G158*34%</f>
        <v>3.2760534720055509E-13</v>
      </c>
      <c r="K158" s="93" t="str">
        <f t="shared" si="5"/>
        <v>Ativo</v>
      </c>
      <c r="L158" s="19"/>
    </row>
    <row r="159" spans="2:12" x14ac:dyDescent="0.25">
      <c r="B159" s="19"/>
      <c r="C159" s="74">
        <v>154</v>
      </c>
      <c r="D159" s="80">
        <f>'4 - Contabilização'!D164</f>
        <v>9.6747074099186837E-13</v>
      </c>
      <c r="E159" s="80">
        <f>+'4 - Contabilização'!G164</f>
        <v>0</v>
      </c>
      <c r="F159" s="80">
        <f>-'4 - Contabilização'!J164</f>
        <v>0</v>
      </c>
      <c r="G159" s="91">
        <f t="shared" si="4"/>
        <v>9.6747074099186837E-13</v>
      </c>
      <c r="H159" s="3"/>
      <c r="I159" s="74">
        <v>154</v>
      </c>
      <c r="J159" s="75">
        <f>'5 - Ajuste Fiscal'!G159*34%</f>
        <v>3.2894005193723527E-13</v>
      </c>
      <c r="K159" s="93" t="str">
        <f t="shared" si="5"/>
        <v>Ativo</v>
      </c>
      <c r="L159" s="19"/>
    </row>
    <row r="160" spans="2:12" x14ac:dyDescent="0.25">
      <c r="B160" s="19"/>
      <c r="C160" s="74">
        <v>155</v>
      </c>
      <c r="D160" s="80">
        <f>'4 - Contabilização'!D165</f>
        <v>9.7141233654772724E-13</v>
      </c>
      <c r="E160" s="80">
        <f>+'4 - Contabilização'!G165</f>
        <v>0</v>
      </c>
      <c r="F160" s="80">
        <f>-'4 - Contabilização'!J165</f>
        <v>0</v>
      </c>
      <c r="G160" s="91">
        <f t="shared" si="4"/>
        <v>9.7141233654772724E-13</v>
      </c>
      <c r="H160" s="3"/>
      <c r="I160" s="74">
        <v>155</v>
      </c>
      <c r="J160" s="75">
        <f>'5 - Ajuste Fiscal'!G160*34%</f>
        <v>3.3028019442622726E-13</v>
      </c>
      <c r="K160" s="93" t="str">
        <f t="shared" si="5"/>
        <v>Ativo</v>
      </c>
      <c r="L160" s="19"/>
    </row>
    <row r="161" spans="2:12" x14ac:dyDescent="0.25">
      <c r="B161" s="19"/>
      <c r="C161" s="74">
        <v>156</v>
      </c>
      <c r="D161" s="80">
        <f>'4 - Contabilização'!D166</f>
        <v>9.7536999065178584E-13</v>
      </c>
      <c r="E161" s="80">
        <f>+'4 - Contabilização'!G166</f>
        <v>0</v>
      </c>
      <c r="F161" s="80">
        <f>-'4 - Contabilização'!J166</f>
        <v>0</v>
      </c>
      <c r="G161" s="91">
        <f t="shared" si="4"/>
        <v>9.7536999065178584E-13</v>
      </c>
      <c r="H161" s="3"/>
      <c r="I161" s="74">
        <v>156</v>
      </c>
      <c r="J161" s="75">
        <f>'5 - Ajuste Fiscal'!G161*34%</f>
        <v>3.3162579682160719E-13</v>
      </c>
      <c r="K161" s="93" t="str">
        <f t="shared" si="5"/>
        <v>Ativo</v>
      </c>
      <c r="L161" s="19"/>
    </row>
    <row r="162" spans="2:12" x14ac:dyDescent="0.25">
      <c r="B162" s="19"/>
      <c r="C162" s="98">
        <v>157</v>
      </c>
      <c r="D162" s="105">
        <f>'4 - Contabilização'!D167</f>
        <v>9.7934376872855722E-13</v>
      </c>
      <c r="E162" s="105">
        <f>+'4 - Contabilização'!G167</f>
        <v>0</v>
      </c>
      <c r="F162" s="105">
        <f>-'4 - Contabilização'!J167</f>
        <v>0</v>
      </c>
      <c r="G162" s="110">
        <f t="shared" si="4"/>
        <v>9.7934376872855722E-13</v>
      </c>
      <c r="H162" s="3"/>
      <c r="I162" s="98">
        <v>157</v>
      </c>
      <c r="J162" s="99">
        <f>'5 - Ajuste Fiscal'!G162*34%</f>
        <v>3.3297688136770949E-13</v>
      </c>
      <c r="K162" s="111" t="str">
        <f t="shared" si="5"/>
        <v>Ativo</v>
      </c>
      <c r="L162" s="19"/>
    </row>
    <row r="163" spans="2:12" x14ac:dyDescent="0.25">
      <c r="B163" s="19"/>
      <c r="C163" s="98">
        <v>158</v>
      </c>
      <c r="D163" s="105">
        <f>'4 - Contabilização'!D168</f>
        <v>9.8333373646910188E-13</v>
      </c>
      <c r="E163" s="105">
        <f>+'4 - Contabilização'!G168</f>
        <v>0</v>
      </c>
      <c r="F163" s="105">
        <f>-'4 - Contabilização'!J168</f>
        <v>0</v>
      </c>
      <c r="G163" s="110">
        <f t="shared" si="4"/>
        <v>9.8333373646910188E-13</v>
      </c>
      <c r="H163" s="3"/>
      <c r="I163" s="98">
        <v>158</v>
      </c>
      <c r="J163" s="99">
        <f>'5 - Ajuste Fiscal'!G163*34%</f>
        <v>3.3433347039949466E-13</v>
      </c>
      <c r="K163" s="111" t="str">
        <f t="shared" si="5"/>
        <v>Ativo</v>
      </c>
      <c r="L163" s="19"/>
    </row>
    <row r="164" spans="2:12" x14ac:dyDescent="0.25">
      <c r="B164" s="19"/>
      <c r="C164" s="98">
        <v>159</v>
      </c>
      <c r="D164" s="105">
        <f>'4 - Contabilização'!D169</f>
        <v>9.8733995983211441E-13</v>
      </c>
      <c r="E164" s="105">
        <f>+'4 - Contabilização'!G169</f>
        <v>0</v>
      </c>
      <c r="F164" s="105">
        <f>-'4 - Contabilização'!J169</f>
        <v>0</v>
      </c>
      <c r="G164" s="110">
        <f t="shared" si="4"/>
        <v>9.8733995983211441E-13</v>
      </c>
      <c r="H164" s="3"/>
      <c r="I164" s="98">
        <v>159</v>
      </c>
      <c r="J164" s="99">
        <f>'5 - Ajuste Fiscal'!G164*34%</f>
        <v>3.3569558634291892E-13</v>
      </c>
      <c r="K164" s="111" t="str">
        <f t="shared" si="5"/>
        <v>Ativo</v>
      </c>
      <c r="L164" s="19"/>
    </row>
    <row r="165" spans="2:12" x14ac:dyDescent="0.25">
      <c r="B165" s="19"/>
      <c r="C165" s="98">
        <v>160</v>
      </c>
      <c r="D165" s="105">
        <f>'4 - Contabilização'!D170</f>
        <v>9.9136250504501288E-13</v>
      </c>
      <c r="E165" s="105">
        <f>+'4 - Contabilização'!G170</f>
        <v>0</v>
      </c>
      <c r="F165" s="105">
        <f>-'4 - Contabilização'!J170</f>
        <v>0</v>
      </c>
      <c r="G165" s="110">
        <f t="shared" si="4"/>
        <v>9.9136250504501288E-13</v>
      </c>
      <c r="H165" s="3"/>
      <c r="I165" s="98">
        <v>160</v>
      </c>
      <c r="J165" s="99">
        <f>'5 - Ajuste Fiscal'!G165*34%</f>
        <v>3.3706325171530439E-13</v>
      </c>
      <c r="K165" s="111" t="str">
        <f t="shared" si="5"/>
        <v>Ativo</v>
      </c>
      <c r="L165" s="19"/>
    </row>
    <row r="166" spans="2:12" x14ac:dyDescent="0.25">
      <c r="B166" s="19"/>
      <c r="C166" s="98">
        <v>161</v>
      </c>
      <c r="D166" s="105">
        <f>'4 - Contabilização'!D171</f>
        <v>9.9540143860503393E-13</v>
      </c>
      <c r="E166" s="105">
        <f>+'4 - Contabilização'!G171</f>
        <v>0</v>
      </c>
      <c r="F166" s="105">
        <f>-'4 - Contabilização'!J171</f>
        <v>0</v>
      </c>
      <c r="G166" s="110">
        <f t="shared" si="4"/>
        <v>9.9540143860503393E-13</v>
      </c>
      <c r="H166" s="3"/>
      <c r="I166" s="98">
        <v>161</v>
      </c>
      <c r="J166" s="99">
        <f>'5 - Ajuste Fiscal'!G166*34%</f>
        <v>3.3843648912571158E-13</v>
      </c>
      <c r="K166" s="111" t="str">
        <f t="shared" si="5"/>
        <v>Ativo</v>
      </c>
      <c r="L166" s="19"/>
    </row>
    <row r="167" spans="2:12" x14ac:dyDescent="0.25">
      <c r="B167" s="19"/>
      <c r="C167" s="98">
        <v>162</v>
      </c>
      <c r="D167" s="105">
        <f>'4 - Contabilização'!D172</f>
        <v>9.9945682728033263E-13</v>
      </c>
      <c r="E167" s="105">
        <f>+'4 - Contabilização'!G172</f>
        <v>0</v>
      </c>
      <c r="F167" s="105">
        <f>-'4 - Contabilização'!J172</f>
        <v>0</v>
      </c>
      <c r="G167" s="110">
        <f t="shared" si="4"/>
        <v>9.9945682728033263E-13</v>
      </c>
      <c r="H167" s="3"/>
      <c r="I167" s="98">
        <v>162</v>
      </c>
      <c r="J167" s="99">
        <f>'5 - Ajuste Fiscal'!G167*34%</f>
        <v>3.3981532127531313E-13</v>
      </c>
      <c r="K167" s="111" t="str">
        <f t="shared" si="5"/>
        <v>Ativo</v>
      </c>
      <c r="L167" s="19"/>
    </row>
    <row r="168" spans="2:12" x14ac:dyDescent="0.25">
      <c r="B168" s="19"/>
      <c r="C168" s="98">
        <v>163</v>
      </c>
      <c r="D168" s="105">
        <f>'4 - Contabilização'!D173</f>
        <v>1.0035287381110851E-12</v>
      </c>
      <c r="E168" s="105">
        <f>+'4 - Contabilização'!G173</f>
        <v>0</v>
      </c>
      <c r="F168" s="105">
        <f>-'4 - Contabilização'!J173</f>
        <v>0</v>
      </c>
      <c r="G168" s="110">
        <f t="shared" si="4"/>
        <v>1.0035287381110851E-12</v>
      </c>
      <c r="H168" s="3"/>
      <c r="I168" s="98">
        <v>163</v>
      </c>
      <c r="J168" s="99">
        <f>'5 - Ajuste Fiscal'!G168*34%</f>
        <v>3.4119977095776895E-13</v>
      </c>
      <c r="K168" s="111" t="str">
        <f t="shared" si="5"/>
        <v>Ativo</v>
      </c>
      <c r="L168" s="19"/>
    </row>
    <row r="169" spans="2:12" x14ac:dyDescent="0.25">
      <c r="B169" s="19"/>
      <c r="C169" s="98">
        <v>164</v>
      </c>
      <c r="D169" s="105">
        <f>'4 - Contabilização'!D174</f>
        <v>1.0076172384105979E-12</v>
      </c>
      <c r="E169" s="105">
        <f>+'4 - Contabilização'!G174</f>
        <v>0</v>
      </c>
      <c r="F169" s="105">
        <f>-'4 - Contabilização'!J174</f>
        <v>0</v>
      </c>
      <c r="G169" s="110">
        <f t="shared" si="4"/>
        <v>1.0076172384105979E-12</v>
      </c>
      <c r="H169" s="3"/>
      <c r="I169" s="98">
        <v>164</v>
      </c>
      <c r="J169" s="99">
        <f>'5 - Ajuste Fiscal'!G169*34%</f>
        <v>3.4258986105960333E-13</v>
      </c>
      <c r="K169" s="111" t="str">
        <f t="shared" si="5"/>
        <v>Ativo</v>
      </c>
      <c r="L169" s="19"/>
    </row>
    <row r="170" spans="2:12" x14ac:dyDescent="0.25">
      <c r="B170" s="19"/>
      <c r="C170" s="98">
        <v>165</v>
      </c>
      <c r="D170" s="105">
        <f>'4 - Contabilização'!D175</f>
        <v>1.0117223957664208E-12</v>
      </c>
      <c r="E170" s="105">
        <f>+'4 - Contabilização'!G175</f>
        <v>0</v>
      </c>
      <c r="F170" s="105">
        <f>-'4 - Contabilização'!J175</f>
        <v>0</v>
      </c>
      <c r="G170" s="110">
        <f t="shared" si="4"/>
        <v>1.0117223957664208E-12</v>
      </c>
      <c r="H170" s="3"/>
      <c r="I170" s="98">
        <v>165</v>
      </c>
      <c r="J170" s="99">
        <f>'5 - Ajuste Fiscal'!G170*34%</f>
        <v>3.4398561456058311E-13</v>
      </c>
      <c r="K170" s="111" t="str">
        <f t="shared" si="5"/>
        <v>Ativo</v>
      </c>
      <c r="L170" s="19"/>
    </row>
    <row r="171" spans="2:12" x14ac:dyDescent="0.25">
      <c r="B171" s="19"/>
      <c r="C171" s="98">
        <v>166</v>
      </c>
      <c r="D171" s="105">
        <f>'4 - Contabilização'!D176</f>
        <v>1.0158442780414624E-12</v>
      </c>
      <c r="E171" s="105">
        <f>+'4 - Contabilização'!G176</f>
        <v>0</v>
      </c>
      <c r="F171" s="105">
        <f>-'4 - Contabilização'!J176</f>
        <v>0</v>
      </c>
      <c r="G171" s="110">
        <f t="shared" si="4"/>
        <v>1.0158442780414624E-12</v>
      </c>
      <c r="H171" s="3"/>
      <c r="I171" s="98">
        <v>166</v>
      </c>
      <c r="J171" s="99">
        <f>'5 - Ajuste Fiscal'!G171*34%</f>
        <v>3.4538705453409725E-13</v>
      </c>
      <c r="K171" s="111" t="str">
        <f t="shared" si="5"/>
        <v>Ativo</v>
      </c>
      <c r="L171" s="19"/>
    </row>
    <row r="172" spans="2:12" x14ac:dyDescent="0.25">
      <c r="B172" s="19"/>
      <c r="C172" s="98">
        <v>167</v>
      </c>
      <c r="D172" s="105">
        <f>'4 - Contabilização'!D177</f>
        <v>1.0199829533751141E-12</v>
      </c>
      <c r="E172" s="105">
        <f>+'4 - Contabilização'!G177</f>
        <v>0</v>
      </c>
      <c r="F172" s="105">
        <f>-'4 - Contabilização'!J177</f>
        <v>0</v>
      </c>
      <c r="G172" s="110">
        <f t="shared" si="4"/>
        <v>1.0199829533751141E-12</v>
      </c>
      <c r="H172" s="3"/>
      <c r="I172" s="98">
        <v>167</v>
      </c>
      <c r="J172" s="99">
        <f>'5 - Ajuste Fiscal'!G172*34%</f>
        <v>3.4679420414753886E-13</v>
      </c>
      <c r="K172" s="111" t="str">
        <f t="shared" si="5"/>
        <v>Ativo</v>
      </c>
      <c r="L172" s="19"/>
    </row>
    <row r="173" spans="2:12" x14ac:dyDescent="0.25">
      <c r="B173" s="19"/>
      <c r="C173" s="98">
        <v>168</v>
      </c>
      <c r="D173" s="105">
        <f>'4 - Contabilização'!D178</f>
        <v>1.0241384901843756E-12</v>
      </c>
      <c r="E173" s="105">
        <f>+'4 - Contabilização'!G178</f>
        <v>0</v>
      </c>
      <c r="F173" s="105">
        <f>-'4 - Contabilização'!J178</f>
        <v>0</v>
      </c>
      <c r="G173" s="110">
        <f t="shared" si="4"/>
        <v>1.0241384901843756E-12</v>
      </c>
      <c r="H173" s="3"/>
      <c r="I173" s="98">
        <v>168</v>
      </c>
      <c r="J173" s="99">
        <f>'5 - Ajuste Fiscal'!G173*34%</f>
        <v>3.4820708666268776E-13</v>
      </c>
      <c r="K173" s="111" t="str">
        <f t="shared" si="5"/>
        <v>Ativo</v>
      </c>
      <c r="L173" s="19"/>
    </row>
    <row r="174" spans="2:12" x14ac:dyDescent="0.25">
      <c r="B174" s="19"/>
      <c r="C174" s="74">
        <v>169</v>
      </c>
      <c r="D174" s="80">
        <f>'4 - Contabilização'!D179</f>
        <v>1.0283109571649856E-12</v>
      </c>
      <c r="E174" s="80">
        <f>+'4 - Contabilização'!G179</f>
        <v>0</v>
      </c>
      <c r="F174" s="80">
        <f>-'4 - Contabilização'!J179</f>
        <v>0</v>
      </c>
      <c r="G174" s="91">
        <f t="shared" si="4"/>
        <v>1.0283109571649856E-12</v>
      </c>
      <c r="H174" s="3"/>
      <c r="I174" s="74">
        <v>169</v>
      </c>
      <c r="J174" s="75">
        <f>'5 - Ajuste Fiscal'!G174*34%</f>
        <v>3.4962572543609513E-13</v>
      </c>
      <c r="K174" s="93" t="str">
        <f t="shared" si="5"/>
        <v>Ativo</v>
      </c>
      <c r="L174" s="19"/>
    </row>
    <row r="175" spans="2:12" x14ac:dyDescent="0.25">
      <c r="B175" s="19"/>
      <c r="C175" s="74">
        <v>170</v>
      </c>
      <c r="D175" s="80">
        <f>'4 - Contabilização'!D180</f>
        <v>1.0325004232925576E-12</v>
      </c>
      <c r="E175" s="80">
        <f>+'4 - Contabilização'!G180</f>
        <v>0</v>
      </c>
      <c r="F175" s="80">
        <f>-'4 - Contabilização'!J180</f>
        <v>0</v>
      </c>
      <c r="G175" s="91">
        <f t="shared" si="4"/>
        <v>1.0325004232925576E-12</v>
      </c>
      <c r="H175" s="3"/>
      <c r="I175" s="74">
        <v>170</v>
      </c>
      <c r="J175" s="75">
        <f>'5 - Ajuste Fiscal'!G175*34%</f>
        <v>3.5105014391946962E-13</v>
      </c>
      <c r="K175" s="93" t="str">
        <f t="shared" si="5"/>
        <v>Ativo</v>
      </c>
      <c r="L175" s="19"/>
    </row>
    <row r="176" spans="2:12" x14ac:dyDescent="0.25">
      <c r="B176" s="19"/>
      <c r="C176" s="74">
        <v>171</v>
      </c>
      <c r="D176" s="80">
        <f>'4 - Contabilização'!D181</f>
        <v>1.036706957823721E-12</v>
      </c>
      <c r="E176" s="80">
        <f>+'4 - Contabilização'!G181</f>
        <v>0</v>
      </c>
      <c r="F176" s="80">
        <f>-'4 - Contabilização'!J181</f>
        <v>0</v>
      </c>
      <c r="G176" s="91">
        <f t="shared" si="4"/>
        <v>1.036706957823721E-12</v>
      </c>
      <c r="H176" s="3"/>
      <c r="I176" s="74">
        <v>171</v>
      </c>
      <c r="J176" s="75">
        <f>'5 - Ajuste Fiscal'!G176*34%</f>
        <v>3.5248036566006515E-13</v>
      </c>
      <c r="K176" s="93" t="str">
        <f t="shared" si="5"/>
        <v>Ativo</v>
      </c>
      <c r="L176" s="19"/>
    </row>
    <row r="177" spans="2:12" x14ac:dyDescent="0.25">
      <c r="B177" s="19"/>
      <c r="C177" s="74">
        <v>172</v>
      </c>
      <c r="D177" s="80">
        <f>'4 - Contabilização'!D182</f>
        <v>1.0409306302972643E-12</v>
      </c>
      <c r="E177" s="80">
        <f>+'4 - Contabilização'!G182</f>
        <v>0</v>
      </c>
      <c r="F177" s="80">
        <f>-'4 - Contabilização'!J182</f>
        <v>0</v>
      </c>
      <c r="G177" s="91">
        <f t="shared" si="4"/>
        <v>1.0409306302972643E-12</v>
      </c>
      <c r="H177" s="3"/>
      <c r="I177" s="74">
        <v>172</v>
      </c>
      <c r="J177" s="75">
        <f>'5 - Ajuste Fiscal'!G177*34%</f>
        <v>3.5391641430106989E-13</v>
      </c>
      <c r="K177" s="93" t="str">
        <f t="shared" si="5"/>
        <v>Ativo</v>
      </c>
      <c r="L177" s="19"/>
    </row>
    <row r="178" spans="2:12" x14ac:dyDescent="0.25">
      <c r="B178" s="19"/>
      <c r="C178" s="74">
        <v>173</v>
      </c>
      <c r="D178" s="80">
        <f>'4 - Contabilização'!D183</f>
        <v>1.0451715105352864E-12</v>
      </c>
      <c r="E178" s="80">
        <f>+'4 - Contabilização'!G183</f>
        <v>0</v>
      </c>
      <c r="F178" s="80">
        <f>-'4 - Contabilização'!J183</f>
        <v>0</v>
      </c>
      <c r="G178" s="91">
        <f t="shared" si="4"/>
        <v>1.0451715105352864E-12</v>
      </c>
      <c r="H178" s="3"/>
      <c r="I178" s="74">
        <v>173</v>
      </c>
      <c r="J178" s="75">
        <f>'5 - Ajuste Fiscal'!G178*34%</f>
        <v>3.5535831358199742E-13</v>
      </c>
      <c r="K178" s="93" t="str">
        <f t="shared" si="5"/>
        <v>Ativo</v>
      </c>
      <c r="L178" s="19"/>
    </row>
    <row r="179" spans="2:12" x14ac:dyDescent="0.25">
      <c r="B179" s="19"/>
      <c r="C179" s="74">
        <v>174</v>
      </c>
      <c r="D179" s="80">
        <f>'4 - Contabilização'!D184</f>
        <v>1.04942966864435E-12</v>
      </c>
      <c r="E179" s="80">
        <f>+'4 - Contabilização'!G184</f>
        <v>0</v>
      </c>
      <c r="F179" s="80">
        <f>-'4 - Contabilização'!J184</f>
        <v>0</v>
      </c>
      <c r="G179" s="91">
        <f t="shared" si="4"/>
        <v>1.04942966864435E-12</v>
      </c>
      <c r="H179" s="3"/>
      <c r="I179" s="74">
        <v>174</v>
      </c>
      <c r="J179" s="75">
        <f>'5 - Ajuste Fiscal'!G179*34%</f>
        <v>3.5680608733907902E-13</v>
      </c>
      <c r="K179" s="93" t="str">
        <f t="shared" si="5"/>
        <v>Ativo</v>
      </c>
      <c r="L179" s="19"/>
    </row>
    <row r="180" spans="2:12" x14ac:dyDescent="0.25">
      <c r="B180" s="19"/>
      <c r="C180" s="74">
        <v>175</v>
      </c>
      <c r="D180" s="80">
        <f>'4 - Contabilização'!D185</f>
        <v>1.0537051750166399E-12</v>
      </c>
      <c r="E180" s="80">
        <f>+'4 - Contabilização'!G185</f>
        <v>0</v>
      </c>
      <c r="F180" s="80">
        <f>-'4 - Contabilização'!J185</f>
        <v>0</v>
      </c>
      <c r="G180" s="91">
        <f t="shared" si="4"/>
        <v>1.0537051750166399E-12</v>
      </c>
      <c r="H180" s="3"/>
      <c r="I180" s="74">
        <v>175</v>
      </c>
      <c r="J180" s="75">
        <f>'5 - Ajuste Fiscal'!G180*34%</f>
        <v>3.5825975950565762E-13</v>
      </c>
      <c r="K180" s="93" t="str">
        <f t="shared" si="5"/>
        <v>Ativo</v>
      </c>
      <c r="L180" s="19"/>
    </row>
    <row r="181" spans="2:12" x14ac:dyDescent="0.25">
      <c r="B181" s="19"/>
      <c r="C181" s="74">
        <v>176</v>
      </c>
      <c r="D181" s="80">
        <f>'4 - Contabilização'!D186</f>
        <v>1.0579981003311288E-12</v>
      </c>
      <c r="E181" s="80">
        <f>+'4 - Contabilização'!G186</f>
        <v>0</v>
      </c>
      <c r="F181" s="80">
        <f>-'4 - Contabilização'!J186</f>
        <v>0</v>
      </c>
      <c r="G181" s="91">
        <f t="shared" si="4"/>
        <v>1.0579981003311288E-12</v>
      </c>
      <c r="H181" s="3"/>
      <c r="I181" s="74">
        <v>176</v>
      </c>
      <c r="J181" s="75">
        <f>'5 - Ajuste Fiscal'!G181*34%</f>
        <v>3.5971935411258381E-13</v>
      </c>
      <c r="K181" s="93" t="str">
        <f t="shared" si="5"/>
        <v>Ativo</v>
      </c>
      <c r="L181" s="19"/>
    </row>
    <row r="182" spans="2:12" x14ac:dyDescent="0.25">
      <c r="B182" s="19"/>
      <c r="C182" s="74">
        <v>177</v>
      </c>
      <c r="D182" s="80">
        <f>'4 - Contabilização'!D187</f>
        <v>1.0623085155547424E-12</v>
      </c>
      <c r="E182" s="80">
        <f>+'4 - Contabilização'!G187</f>
        <v>0</v>
      </c>
      <c r="F182" s="80">
        <f>-'4 - Contabilização'!J187</f>
        <v>0</v>
      </c>
      <c r="G182" s="91">
        <f t="shared" si="4"/>
        <v>1.0623085155547424E-12</v>
      </c>
      <c r="H182" s="3"/>
      <c r="I182" s="74">
        <v>177</v>
      </c>
      <c r="J182" s="75">
        <f>'5 - Ajuste Fiscal'!G182*34%</f>
        <v>3.6118489528861241E-13</v>
      </c>
      <c r="K182" s="93" t="str">
        <f t="shared" si="5"/>
        <v>Ativo</v>
      </c>
      <c r="L182" s="19"/>
    </row>
    <row r="183" spans="2:12" x14ac:dyDescent="0.25">
      <c r="B183" s="19"/>
      <c r="C183" s="74">
        <v>178</v>
      </c>
      <c r="D183" s="80">
        <f>'4 - Contabilização'!D188</f>
        <v>1.0666364919435363E-12</v>
      </c>
      <c r="E183" s="80">
        <f>+'4 - Contabilização'!G188</f>
        <v>0</v>
      </c>
      <c r="F183" s="80">
        <f>-'4 - Contabilização'!J188</f>
        <v>0</v>
      </c>
      <c r="G183" s="91">
        <f t="shared" si="4"/>
        <v>1.0666364919435363E-12</v>
      </c>
      <c r="H183" s="3"/>
      <c r="I183" s="74">
        <v>178</v>
      </c>
      <c r="J183" s="75">
        <f>'5 - Ajuste Fiscal'!G183*34%</f>
        <v>3.6265640726080238E-13</v>
      </c>
      <c r="K183" s="93" t="str">
        <f t="shared" si="5"/>
        <v>Ativo</v>
      </c>
      <c r="L183" s="19"/>
    </row>
    <row r="184" spans="2:12" x14ac:dyDescent="0.25">
      <c r="B184" s="19"/>
      <c r="C184" s="74">
        <v>179</v>
      </c>
      <c r="D184" s="80">
        <f>'4 - Contabilização'!D189</f>
        <v>1.0709821010438706E-12</v>
      </c>
      <c r="E184" s="80">
        <f>+'4 - Contabilização'!G189</f>
        <v>0</v>
      </c>
      <c r="F184" s="80">
        <f>-'4 - Contabilização'!J189</f>
        <v>0</v>
      </c>
      <c r="G184" s="91">
        <f t="shared" si="4"/>
        <v>1.0709821010438706E-12</v>
      </c>
      <c r="H184" s="3"/>
      <c r="I184" s="74">
        <v>179</v>
      </c>
      <c r="J184" s="75">
        <f>'5 - Ajuste Fiscal'!G184*34%</f>
        <v>3.6413391435491604E-13</v>
      </c>
      <c r="K184" s="93" t="str">
        <f t="shared" si="5"/>
        <v>Ativo</v>
      </c>
      <c r="L184" s="19"/>
    </row>
    <row r="185" spans="2:12" x14ac:dyDescent="0.25">
      <c r="B185" s="19"/>
      <c r="C185" s="74">
        <v>180</v>
      </c>
      <c r="D185" s="80">
        <f>'4 - Contabilização'!D190</f>
        <v>1.075345414693595E-12</v>
      </c>
      <c r="E185" s="80">
        <f>+'4 - Contabilização'!G190</f>
        <v>0</v>
      </c>
      <c r="F185" s="80">
        <f>-'4 - Contabilização'!J190</f>
        <v>0</v>
      </c>
      <c r="G185" s="91">
        <f t="shared" si="4"/>
        <v>1.075345414693595E-12</v>
      </c>
      <c r="H185" s="3"/>
      <c r="I185" s="74">
        <v>180</v>
      </c>
      <c r="J185" s="75">
        <f>'5 - Ajuste Fiscal'!G185*34%</f>
        <v>3.6561744099582233E-13</v>
      </c>
      <c r="K185" s="93" t="str">
        <f t="shared" si="5"/>
        <v>Ativo</v>
      </c>
      <c r="L185" s="19"/>
    </row>
    <row r="186" spans="2:12" x14ac:dyDescent="0.25">
      <c r="B186" s="19"/>
      <c r="C186" s="98">
        <v>181</v>
      </c>
      <c r="D186" s="105">
        <f>'4 - Contabilização'!D191</f>
        <v>1.0797265050232355E-12</v>
      </c>
      <c r="E186" s="105">
        <f>+'4 - Contabilização'!G191</f>
        <v>0</v>
      </c>
      <c r="F186" s="105">
        <f>-'4 - Contabilização'!J191</f>
        <v>0</v>
      </c>
      <c r="G186" s="110">
        <f t="shared" si="4"/>
        <v>1.0797265050232355E-12</v>
      </c>
      <c r="H186" s="3"/>
      <c r="I186" s="98">
        <v>181</v>
      </c>
      <c r="J186" s="99">
        <f>'5 - Ajuste Fiscal'!G186*34%</f>
        <v>3.6710701170790007E-13</v>
      </c>
      <c r="K186" s="111" t="str">
        <f t="shared" si="5"/>
        <v>Ativo</v>
      </c>
      <c r="L186" s="19"/>
    </row>
    <row r="187" spans="2:12" x14ac:dyDescent="0.25">
      <c r="B187" s="19"/>
      <c r="C187" s="98">
        <v>182</v>
      </c>
      <c r="D187" s="105">
        <f>'4 - Contabilização'!D192</f>
        <v>1.0841254444571863E-12</v>
      </c>
      <c r="E187" s="105">
        <f>+'4 - Contabilização'!G192</f>
        <v>0</v>
      </c>
      <c r="F187" s="105">
        <f>-'4 - Contabilização'!J192</f>
        <v>0</v>
      </c>
      <c r="G187" s="110">
        <f t="shared" si="4"/>
        <v>1.0841254444571863E-12</v>
      </c>
      <c r="H187" s="3"/>
      <c r="I187" s="98">
        <v>182</v>
      </c>
      <c r="J187" s="99">
        <f>'5 - Ajuste Fiscal'!G187*34%</f>
        <v>3.6860265111544334E-13</v>
      </c>
      <c r="K187" s="111" t="str">
        <f t="shared" si="5"/>
        <v>Ativo</v>
      </c>
      <c r="L187" s="19"/>
    </row>
    <row r="188" spans="2:12" x14ac:dyDescent="0.25">
      <c r="B188" s="19"/>
      <c r="C188" s="98">
        <v>183</v>
      </c>
      <c r="D188" s="105">
        <f>'4 - Contabilização'!D193</f>
        <v>1.0885423057149077E-12</v>
      </c>
      <c r="E188" s="105">
        <f>+'4 - Contabilização'!G193</f>
        <v>0</v>
      </c>
      <c r="F188" s="105">
        <f>-'4 - Contabilização'!J193</f>
        <v>0</v>
      </c>
      <c r="G188" s="110">
        <f t="shared" si="4"/>
        <v>1.0885423057149077E-12</v>
      </c>
      <c r="H188" s="3"/>
      <c r="I188" s="98">
        <v>183</v>
      </c>
      <c r="J188" s="99">
        <f>'5 - Ajuste Fiscal'!G188*34%</f>
        <v>3.7010438394306865E-13</v>
      </c>
      <c r="K188" s="111" t="str">
        <f t="shared" si="5"/>
        <v>Ativo</v>
      </c>
      <c r="L188" s="19"/>
    </row>
    <row r="189" spans="2:12" x14ac:dyDescent="0.25">
      <c r="B189" s="19"/>
      <c r="C189" s="98">
        <v>184</v>
      </c>
      <c r="D189" s="105">
        <f>'4 - Contabilização'!D194</f>
        <v>1.0929771618121281E-12</v>
      </c>
      <c r="E189" s="105">
        <f>+'4 - Contabilização'!G194</f>
        <v>0</v>
      </c>
      <c r="F189" s="105">
        <f>-'4 - Contabilização'!J194</f>
        <v>0</v>
      </c>
      <c r="G189" s="110">
        <f t="shared" si="4"/>
        <v>1.0929771618121281E-12</v>
      </c>
      <c r="H189" s="3"/>
      <c r="I189" s="98">
        <v>184</v>
      </c>
      <c r="J189" s="99">
        <f>'5 - Ajuste Fiscal'!G189*34%</f>
        <v>3.7161223501612359E-13</v>
      </c>
      <c r="K189" s="111" t="str">
        <f t="shared" si="5"/>
        <v>Ativo</v>
      </c>
      <c r="L189" s="19"/>
    </row>
    <row r="190" spans="2:12" x14ac:dyDescent="0.25">
      <c r="B190" s="19"/>
      <c r="C190" s="98">
        <v>185</v>
      </c>
      <c r="D190" s="105">
        <f>'4 - Contabilização'!D195</f>
        <v>1.0974300860620515E-12</v>
      </c>
      <c r="E190" s="105">
        <f>+'4 - Contabilização'!G195</f>
        <v>0</v>
      </c>
      <c r="F190" s="105">
        <f>-'4 - Contabilização'!J195</f>
        <v>0</v>
      </c>
      <c r="G190" s="110">
        <f t="shared" si="4"/>
        <v>1.0974300860620515E-12</v>
      </c>
      <c r="H190" s="3"/>
      <c r="I190" s="98">
        <v>185</v>
      </c>
      <c r="J190" s="99">
        <f>'5 - Ajuste Fiscal'!G190*34%</f>
        <v>3.7312622926109752E-13</v>
      </c>
      <c r="K190" s="111" t="str">
        <f t="shared" si="5"/>
        <v>Ativo</v>
      </c>
      <c r="L190" s="19"/>
    </row>
    <row r="191" spans="2:12" x14ac:dyDescent="0.25">
      <c r="B191" s="19"/>
      <c r="C191" s="98">
        <v>186</v>
      </c>
      <c r="D191" s="105">
        <f>'4 - Contabilização'!D196</f>
        <v>1.1019011520765681E-12</v>
      </c>
      <c r="E191" s="105">
        <f>+'4 - Contabilização'!G196</f>
        <v>0</v>
      </c>
      <c r="F191" s="105">
        <f>-'4 - Contabilização'!J196</f>
        <v>0</v>
      </c>
      <c r="G191" s="110">
        <f t="shared" si="4"/>
        <v>1.1019011520765681E-12</v>
      </c>
      <c r="H191" s="3"/>
      <c r="I191" s="98">
        <v>186</v>
      </c>
      <c r="J191" s="99">
        <f>'5 - Ajuste Fiscal'!G191*34%</f>
        <v>3.7464639170603318E-13</v>
      </c>
      <c r="K191" s="111" t="str">
        <f t="shared" si="5"/>
        <v>Ativo</v>
      </c>
      <c r="L191" s="19"/>
    </row>
    <row r="192" spans="2:12" x14ac:dyDescent="0.25">
      <c r="B192" s="19"/>
      <c r="C192" s="98">
        <v>187</v>
      </c>
      <c r="D192" s="105">
        <f>'4 - Contabilização'!D197</f>
        <v>1.1063904337674728E-12</v>
      </c>
      <c r="E192" s="105">
        <f>+'4 - Contabilização'!G197</f>
        <v>0</v>
      </c>
      <c r="F192" s="105">
        <f>-'4 - Contabilização'!J197</f>
        <v>0</v>
      </c>
      <c r="G192" s="110">
        <f t="shared" si="4"/>
        <v>1.1063904337674728E-12</v>
      </c>
      <c r="H192" s="3"/>
      <c r="I192" s="98">
        <v>187</v>
      </c>
      <c r="J192" s="99">
        <f>'5 - Ajuste Fiscal'!G192*34%</f>
        <v>3.7617274748094077E-13</v>
      </c>
      <c r="K192" s="111" t="str">
        <f t="shared" si="5"/>
        <v>Ativo</v>
      </c>
      <c r="L192" s="19"/>
    </row>
    <row r="193" spans="2:12" x14ac:dyDescent="0.25">
      <c r="B193" s="19"/>
      <c r="C193" s="98">
        <v>188</v>
      </c>
      <c r="D193" s="105">
        <f>'4 - Contabilização'!D198</f>
        <v>1.110898005347686E-12</v>
      </c>
      <c r="E193" s="105">
        <f>+'4 - Contabilização'!G198</f>
        <v>0</v>
      </c>
      <c r="F193" s="105">
        <f>-'4 - Contabilização'!J198</f>
        <v>0</v>
      </c>
      <c r="G193" s="110">
        <f t="shared" si="4"/>
        <v>1.110898005347686E-12</v>
      </c>
      <c r="H193" s="3"/>
      <c r="I193" s="98">
        <v>188</v>
      </c>
      <c r="J193" s="99">
        <f>'5 - Ajuste Fiscal'!G193*34%</f>
        <v>3.7770532181821326E-13</v>
      </c>
      <c r="K193" s="111" t="str">
        <f t="shared" si="5"/>
        <v>Ativo</v>
      </c>
      <c r="L193" s="19"/>
    </row>
    <row r="194" spans="2:12" x14ac:dyDescent="0.25">
      <c r="B194" s="19"/>
      <c r="C194" s="98">
        <v>189</v>
      </c>
      <c r="D194" s="105">
        <f>'4 - Contabilização'!D199</f>
        <v>1.1154239413324804E-12</v>
      </c>
      <c r="E194" s="105">
        <f>+'4 - Contabilização'!G199</f>
        <v>0</v>
      </c>
      <c r="F194" s="105">
        <f>-'4 - Contabilização'!J199</f>
        <v>0</v>
      </c>
      <c r="G194" s="110">
        <f t="shared" si="4"/>
        <v>1.1154239413324804E-12</v>
      </c>
      <c r="H194" s="3"/>
      <c r="I194" s="98">
        <v>189</v>
      </c>
      <c r="J194" s="99">
        <f>'5 - Ajuste Fiscal'!G194*34%</f>
        <v>3.7924414005304336E-13</v>
      </c>
      <c r="K194" s="111" t="str">
        <f t="shared" si="5"/>
        <v>Ativo</v>
      </c>
      <c r="L194" s="19"/>
    </row>
    <row r="195" spans="2:12" x14ac:dyDescent="0.25">
      <c r="B195" s="19"/>
      <c r="C195" s="98">
        <v>190</v>
      </c>
      <c r="D195" s="105">
        <f>'4 - Contabilização'!D200</f>
        <v>1.1199683165407138E-12</v>
      </c>
      <c r="E195" s="105">
        <f>+'4 - Contabilização'!G200</f>
        <v>0</v>
      </c>
      <c r="F195" s="105">
        <f>-'4 - Contabilização'!J200</f>
        <v>0</v>
      </c>
      <c r="G195" s="110">
        <f t="shared" si="4"/>
        <v>1.1199683165407138E-12</v>
      </c>
      <c r="H195" s="3"/>
      <c r="I195" s="98">
        <v>190</v>
      </c>
      <c r="J195" s="99">
        <f>'5 - Ajuste Fiscal'!G195*34%</f>
        <v>3.8078922762384275E-13</v>
      </c>
      <c r="K195" s="111" t="str">
        <f t="shared" si="5"/>
        <v>Ativo</v>
      </c>
      <c r="L195" s="19"/>
    </row>
    <row r="196" spans="2:12" x14ac:dyDescent="0.25">
      <c r="B196" s="19"/>
      <c r="C196" s="98">
        <v>191</v>
      </c>
      <c r="D196" s="105">
        <f>'4 - Contabilização'!D201</f>
        <v>1.1245312060960648E-12</v>
      </c>
      <c r="E196" s="105">
        <f>+'4 - Contabilização'!G201</f>
        <v>0</v>
      </c>
      <c r="F196" s="105">
        <f>-'4 - Contabilização'!J201</f>
        <v>0</v>
      </c>
      <c r="G196" s="110">
        <f t="shared" si="4"/>
        <v>1.1245312060960648E-12</v>
      </c>
      <c r="H196" s="3"/>
      <c r="I196" s="98">
        <v>191</v>
      </c>
      <c r="J196" s="99">
        <f>'5 - Ajuste Fiscal'!G196*34%</f>
        <v>3.8234061007266203E-13</v>
      </c>
      <c r="K196" s="111" t="str">
        <f t="shared" si="5"/>
        <v>Ativo</v>
      </c>
      <c r="L196" s="19"/>
    </row>
    <row r="197" spans="2:12" x14ac:dyDescent="0.25">
      <c r="B197" s="19"/>
      <c r="C197" s="98">
        <v>192</v>
      </c>
      <c r="D197" s="105">
        <f>'4 - Contabilização'!D202</f>
        <v>1.1291126854282756E-12</v>
      </c>
      <c r="E197" s="105">
        <f>+'4 - Contabilização'!G202</f>
        <v>0</v>
      </c>
      <c r="F197" s="105">
        <f>-'4 - Contabilização'!J202</f>
        <v>0</v>
      </c>
      <c r="G197" s="110">
        <f t="shared" si="4"/>
        <v>1.1291126854282756E-12</v>
      </c>
      <c r="H197" s="3"/>
      <c r="I197" s="98">
        <v>192</v>
      </c>
      <c r="J197" s="99">
        <f>'5 - Ajuste Fiscal'!G197*34%</f>
        <v>3.8389831304561376E-13</v>
      </c>
      <c r="K197" s="111" t="str">
        <f t="shared" si="5"/>
        <v>Ativo</v>
      </c>
      <c r="L197" s="19"/>
    </row>
    <row r="198" spans="2:12" x14ac:dyDescent="0.25">
      <c r="B198" s="19"/>
      <c r="C198" s="74">
        <v>193</v>
      </c>
      <c r="D198" s="80">
        <f>'4 - Contabilização'!D203</f>
        <v>1.1337128302743979E-12</v>
      </c>
      <c r="E198" s="80">
        <f>+'4 - Contabilização'!G203</f>
        <v>0</v>
      </c>
      <c r="F198" s="80">
        <f>-'4 - Contabilização'!J203</f>
        <v>0</v>
      </c>
      <c r="G198" s="91">
        <f t="shared" ref="G198:G261" si="6">SUM(D198:F198)</f>
        <v>1.1337128302743979E-12</v>
      </c>
      <c r="H198" s="3"/>
      <c r="I198" s="74">
        <v>193</v>
      </c>
      <c r="J198" s="75">
        <f>'5 - Ajuste Fiscal'!G198*34%</f>
        <v>3.8546236229329533E-13</v>
      </c>
      <c r="K198" s="93" t="str">
        <f t="shared" ref="K198:K261" si="7">IF(J198&gt;0,"Ativo","Passivo")</f>
        <v>Ativo</v>
      </c>
      <c r="L198" s="19"/>
    </row>
    <row r="199" spans="2:12" x14ac:dyDescent="0.25">
      <c r="B199" s="19"/>
      <c r="C199" s="74">
        <v>194</v>
      </c>
      <c r="D199" s="80">
        <f>'4 - Contabilização'!D204</f>
        <v>1.1383317166800462E-12</v>
      </c>
      <c r="E199" s="80">
        <f>+'4 - Contabilização'!G204</f>
        <v>0</v>
      </c>
      <c r="F199" s="80">
        <f>-'4 - Contabilização'!J204</f>
        <v>0</v>
      </c>
      <c r="G199" s="91">
        <f t="shared" si="6"/>
        <v>1.1383317166800462E-12</v>
      </c>
      <c r="H199" s="3"/>
      <c r="I199" s="74">
        <v>194</v>
      </c>
      <c r="J199" s="75">
        <f>'5 - Ajuste Fiscal'!G199*34%</f>
        <v>3.8703278367121572E-13</v>
      </c>
      <c r="K199" s="93" t="str">
        <f t="shared" si="7"/>
        <v>Ativo</v>
      </c>
      <c r="L199" s="19"/>
    </row>
    <row r="200" spans="2:12" x14ac:dyDescent="0.25">
      <c r="B200" s="19"/>
      <c r="C200" s="74">
        <v>195</v>
      </c>
      <c r="D200" s="80">
        <f>'4 - Contabilização'!D205</f>
        <v>1.1429694210006536E-12</v>
      </c>
      <c r="E200" s="80">
        <f>+'4 - Contabilização'!G205</f>
        <v>0</v>
      </c>
      <c r="F200" s="80">
        <f>-'4 - Contabilização'!J205</f>
        <v>0</v>
      </c>
      <c r="G200" s="91">
        <f t="shared" si="6"/>
        <v>1.1429694210006536E-12</v>
      </c>
      <c r="H200" s="3"/>
      <c r="I200" s="74">
        <v>195</v>
      </c>
      <c r="J200" s="75">
        <f>'5 - Ajuste Fiscal'!G200*34%</f>
        <v>3.8860960314022228E-13</v>
      </c>
      <c r="K200" s="93" t="str">
        <f t="shared" si="7"/>
        <v>Ativo</v>
      </c>
      <c r="L200" s="19"/>
    </row>
    <row r="201" spans="2:12" x14ac:dyDescent="0.25">
      <c r="B201" s="19"/>
      <c r="C201" s="74">
        <v>196</v>
      </c>
      <c r="D201" s="80">
        <f>'4 - Contabilização'!D206</f>
        <v>1.1476260199027353E-12</v>
      </c>
      <c r="E201" s="80">
        <f>+'4 - Contabilização'!G206</f>
        <v>0</v>
      </c>
      <c r="F201" s="80">
        <f>-'4 - Contabilização'!J206</f>
        <v>0</v>
      </c>
      <c r="G201" s="91">
        <f t="shared" si="6"/>
        <v>1.1476260199027353E-12</v>
      </c>
      <c r="H201" s="3"/>
      <c r="I201" s="74">
        <v>196</v>
      </c>
      <c r="J201" s="75">
        <f>'5 - Ajuste Fiscal'!G201*34%</f>
        <v>3.9019284676693005E-13</v>
      </c>
      <c r="K201" s="93" t="str">
        <f t="shared" si="7"/>
        <v>Ativo</v>
      </c>
      <c r="L201" s="19"/>
    </row>
    <row r="202" spans="2:12" x14ac:dyDescent="0.25">
      <c r="B202" s="19"/>
      <c r="C202" s="74">
        <v>197</v>
      </c>
      <c r="D202" s="80">
        <f>'4 - Contabilização'!D207</f>
        <v>1.1523015903651547E-12</v>
      </c>
      <c r="E202" s="80">
        <f>+'4 - Contabilização'!G207</f>
        <v>0</v>
      </c>
      <c r="F202" s="80">
        <f>-'4 - Contabilização'!J207</f>
        <v>0</v>
      </c>
      <c r="G202" s="91">
        <f t="shared" si="6"/>
        <v>1.1523015903651547E-12</v>
      </c>
      <c r="H202" s="3"/>
      <c r="I202" s="74">
        <v>197</v>
      </c>
      <c r="J202" s="75">
        <f>'5 - Ajuste Fiscal'!G202*34%</f>
        <v>3.917825407241526E-13</v>
      </c>
      <c r="K202" s="93" t="str">
        <f t="shared" si="7"/>
        <v>Ativo</v>
      </c>
      <c r="L202" s="19"/>
    </row>
    <row r="203" spans="2:12" x14ac:dyDescent="0.25">
      <c r="B203" s="19"/>
      <c r="C203" s="74">
        <v>198</v>
      </c>
      <c r="D203" s="80">
        <f>'4 - Contabilização'!D208</f>
        <v>1.1569962096803972E-12</v>
      </c>
      <c r="E203" s="80">
        <f>+'4 - Contabilização'!G208</f>
        <v>0</v>
      </c>
      <c r="F203" s="80">
        <f>-'4 - Contabilização'!J208</f>
        <v>0</v>
      </c>
      <c r="G203" s="91">
        <f t="shared" si="6"/>
        <v>1.1569962096803972E-12</v>
      </c>
      <c r="H203" s="3"/>
      <c r="I203" s="74">
        <v>198</v>
      </c>
      <c r="J203" s="75">
        <f>'5 - Ajuste Fiscal'!G203*34%</f>
        <v>3.9337871129133509E-13</v>
      </c>
      <c r="K203" s="93" t="str">
        <f t="shared" si="7"/>
        <v>Ativo</v>
      </c>
      <c r="L203" s="19"/>
    </row>
    <row r="204" spans="2:12" x14ac:dyDescent="0.25">
      <c r="B204" s="19"/>
      <c r="C204" s="74">
        <v>199</v>
      </c>
      <c r="D204" s="80">
        <f>'4 - Contabilização'!D209</f>
        <v>1.1617099554558471E-12</v>
      </c>
      <c r="E204" s="80">
        <f>+'4 - Contabilização'!G209</f>
        <v>0</v>
      </c>
      <c r="F204" s="80">
        <f>-'4 - Contabilização'!J209</f>
        <v>0</v>
      </c>
      <c r="G204" s="91">
        <f t="shared" si="6"/>
        <v>1.1617099554558471E-12</v>
      </c>
      <c r="H204" s="3"/>
      <c r="I204" s="74">
        <v>199</v>
      </c>
      <c r="J204" s="75">
        <f>'5 - Ajuste Fiscal'!G204*34%</f>
        <v>3.9498138485498805E-13</v>
      </c>
      <c r="K204" s="93" t="str">
        <f t="shared" si="7"/>
        <v>Ativo</v>
      </c>
      <c r="L204" s="19"/>
    </row>
    <row r="205" spans="2:12" x14ac:dyDescent="0.25">
      <c r="B205" s="19"/>
      <c r="C205" s="74">
        <v>200</v>
      </c>
      <c r="D205" s="80">
        <f>'4 - Contabilização'!D210</f>
        <v>1.1664429056150709E-12</v>
      </c>
      <c r="E205" s="80">
        <f>+'4 - Contabilização'!G210</f>
        <v>0</v>
      </c>
      <c r="F205" s="80">
        <f>-'4 - Contabilização'!J210</f>
        <v>0</v>
      </c>
      <c r="G205" s="91">
        <f t="shared" si="6"/>
        <v>1.1664429056150709E-12</v>
      </c>
      <c r="H205" s="3"/>
      <c r="I205" s="74">
        <v>200</v>
      </c>
      <c r="J205" s="75">
        <f>'5 - Ajuste Fiscal'!G205*34%</f>
        <v>3.9659058790912413E-13</v>
      </c>
      <c r="K205" s="93" t="str">
        <f t="shared" si="7"/>
        <v>Ativo</v>
      </c>
      <c r="L205" s="19"/>
    </row>
    <row r="206" spans="2:12" x14ac:dyDescent="0.25">
      <c r="B206" s="19"/>
      <c r="C206" s="74">
        <v>201</v>
      </c>
      <c r="D206" s="80">
        <f>'4 - Contabilização'!D211</f>
        <v>1.1711951383991051E-12</v>
      </c>
      <c r="E206" s="80">
        <f>+'4 - Contabilização'!G211</f>
        <v>0</v>
      </c>
      <c r="F206" s="80">
        <f>-'4 - Contabilização'!J211</f>
        <v>0</v>
      </c>
      <c r="G206" s="91">
        <f t="shared" si="6"/>
        <v>1.1711951383991051E-12</v>
      </c>
      <c r="H206" s="3"/>
      <c r="I206" s="74">
        <v>201</v>
      </c>
      <c r="J206" s="75">
        <f>'5 - Ajuste Fiscal'!G206*34%</f>
        <v>3.9820634705569573E-13</v>
      </c>
      <c r="K206" s="93" t="str">
        <f t="shared" si="7"/>
        <v>Ativo</v>
      </c>
      <c r="L206" s="19"/>
    </row>
    <row r="207" spans="2:12" x14ac:dyDescent="0.25">
      <c r="B207" s="19"/>
      <c r="C207" s="74">
        <v>202</v>
      </c>
      <c r="D207" s="80">
        <f>'4 - Contabilização'!D212</f>
        <v>1.1759667323677502E-12</v>
      </c>
      <c r="E207" s="80">
        <f>+'4 - Contabilização'!G212</f>
        <v>0</v>
      </c>
      <c r="F207" s="80">
        <f>-'4 - Contabilização'!J212</f>
        <v>0</v>
      </c>
      <c r="G207" s="91">
        <f t="shared" si="6"/>
        <v>1.1759667323677502E-12</v>
      </c>
      <c r="H207" s="3"/>
      <c r="I207" s="74">
        <v>202</v>
      </c>
      <c r="J207" s="75">
        <f>'5 - Ajuste Fiscal'!G207*34%</f>
        <v>3.998286890050351E-13</v>
      </c>
      <c r="K207" s="93" t="str">
        <f t="shared" si="7"/>
        <v>Ativo</v>
      </c>
      <c r="L207" s="19"/>
    </row>
    <row r="208" spans="2:12" x14ac:dyDescent="0.25">
      <c r="B208" s="19"/>
      <c r="C208" s="74">
        <v>203</v>
      </c>
      <c r="D208" s="80">
        <f>'4 - Contabilização'!D213</f>
        <v>1.1807577664008691E-12</v>
      </c>
      <c r="E208" s="80">
        <f>+'4 - Contabilização'!G213</f>
        <v>0</v>
      </c>
      <c r="F208" s="80">
        <f>-'4 - Contabilização'!J213</f>
        <v>0</v>
      </c>
      <c r="G208" s="91">
        <f t="shared" si="6"/>
        <v>1.1807577664008691E-12</v>
      </c>
      <c r="H208" s="3"/>
      <c r="I208" s="74">
        <v>203</v>
      </c>
      <c r="J208" s="75">
        <f>'5 - Ajuste Fiscal'!G208*34%</f>
        <v>4.0145764057629554E-13</v>
      </c>
      <c r="K208" s="93" t="str">
        <f t="shared" si="7"/>
        <v>Ativo</v>
      </c>
      <c r="L208" s="19"/>
    </row>
    <row r="209" spans="2:12" x14ac:dyDescent="0.25">
      <c r="B209" s="19"/>
      <c r="C209" s="74">
        <v>204</v>
      </c>
      <c r="D209" s="80">
        <f>'4 - Contabilização'!D214</f>
        <v>1.1855683196996902E-12</v>
      </c>
      <c r="E209" s="80">
        <f>+'4 - Contabilização'!G214</f>
        <v>0</v>
      </c>
      <c r="F209" s="80">
        <f>-'4 - Contabilização'!J214</f>
        <v>0</v>
      </c>
      <c r="G209" s="91">
        <f t="shared" si="6"/>
        <v>1.1855683196996902E-12</v>
      </c>
      <c r="H209" s="3"/>
      <c r="I209" s="74">
        <v>204</v>
      </c>
      <c r="J209" s="75">
        <f>'5 - Ajuste Fiscal'!G209*34%</f>
        <v>4.0309322869789467E-13</v>
      </c>
      <c r="K209" s="93" t="str">
        <f t="shared" si="7"/>
        <v>Ativo</v>
      </c>
      <c r="L209" s="19"/>
    </row>
    <row r="210" spans="2:12" x14ac:dyDescent="0.25">
      <c r="B210" s="19"/>
      <c r="C210" s="98">
        <v>205</v>
      </c>
      <c r="D210" s="105">
        <f>'4 - Contabilização'!D215</f>
        <v>1.1903984717881187E-12</v>
      </c>
      <c r="E210" s="105">
        <f>+'4 - Contabilização'!G215</f>
        <v>0</v>
      </c>
      <c r="F210" s="105">
        <f>-'4 - Contabilização'!J215</f>
        <v>0</v>
      </c>
      <c r="G210" s="110">
        <f t="shared" si="6"/>
        <v>1.1903984717881187E-12</v>
      </c>
      <c r="H210" s="3"/>
      <c r="I210" s="98">
        <v>205</v>
      </c>
      <c r="J210" s="99">
        <f>'5 - Ajuste Fiscal'!G210*34%</f>
        <v>4.047354804079604E-13</v>
      </c>
      <c r="K210" s="111" t="str">
        <f t="shared" si="7"/>
        <v>Ativo</v>
      </c>
      <c r="L210" s="19"/>
    </row>
    <row r="211" spans="2:12" x14ac:dyDescent="0.25">
      <c r="B211" s="19"/>
      <c r="C211" s="98">
        <v>206</v>
      </c>
      <c r="D211" s="105">
        <f>'4 - Contabilização'!D216</f>
        <v>1.1952483025140493E-12</v>
      </c>
      <c r="E211" s="105">
        <f>+'4 - Contabilização'!G216</f>
        <v>0</v>
      </c>
      <c r="F211" s="105">
        <f>-'4 - Contabilização'!J216</f>
        <v>0</v>
      </c>
      <c r="G211" s="110">
        <f t="shared" si="6"/>
        <v>1.1952483025140493E-12</v>
      </c>
      <c r="H211" s="3"/>
      <c r="I211" s="98">
        <v>206</v>
      </c>
      <c r="J211" s="99">
        <f>'5 - Ajuste Fiscal'!G211*34%</f>
        <v>4.0638442285477676E-13</v>
      </c>
      <c r="K211" s="111" t="str">
        <f t="shared" si="7"/>
        <v>Ativo</v>
      </c>
      <c r="L211" s="19"/>
    </row>
    <row r="212" spans="2:12" x14ac:dyDescent="0.25">
      <c r="B212" s="19"/>
      <c r="C212" s="98">
        <v>207</v>
      </c>
      <c r="D212" s="105">
        <f>'4 - Contabilização'!D217</f>
        <v>1.2001178920506872E-12</v>
      </c>
      <c r="E212" s="105">
        <f>+'4 - Contabilização'!G217</f>
        <v>0</v>
      </c>
      <c r="F212" s="105">
        <f>-'4 - Contabilização'!J217</f>
        <v>0</v>
      </c>
      <c r="G212" s="110">
        <f t="shared" si="6"/>
        <v>1.2001178920506872E-12</v>
      </c>
      <c r="H212" s="3"/>
      <c r="I212" s="98">
        <v>207</v>
      </c>
      <c r="J212" s="99">
        <f>'5 - Ajuste Fiscal'!G212*34%</f>
        <v>4.0804008329723369E-13</v>
      </c>
      <c r="K212" s="111" t="str">
        <f t="shared" si="7"/>
        <v>Ativo</v>
      </c>
      <c r="L212" s="19"/>
    </row>
    <row r="213" spans="2:12" x14ac:dyDescent="0.25">
      <c r="B213" s="19"/>
      <c r="C213" s="98">
        <v>208</v>
      </c>
      <c r="D213" s="105">
        <f>'4 - Contabilização'!D218</f>
        <v>1.2050073208978728E-12</v>
      </c>
      <c r="E213" s="105">
        <f>+'4 - Contabilização'!G218</f>
        <v>0</v>
      </c>
      <c r="F213" s="105">
        <f>-'4 - Contabilização'!J218</f>
        <v>0</v>
      </c>
      <c r="G213" s="110">
        <f t="shared" si="6"/>
        <v>1.2050073208978728E-12</v>
      </c>
      <c r="H213" s="3"/>
      <c r="I213" s="98">
        <v>208</v>
      </c>
      <c r="J213" s="99">
        <f>'5 - Ajuste Fiscal'!G213*34%</f>
        <v>4.0970248910527679E-13</v>
      </c>
      <c r="K213" s="111" t="str">
        <f t="shared" si="7"/>
        <v>Ativo</v>
      </c>
      <c r="L213" s="19"/>
    </row>
    <row r="214" spans="2:12" x14ac:dyDescent="0.25">
      <c r="B214" s="19"/>
      <c r="C214" s="98">
        <v>209</v>
      </c>
      <c r="D214" s="105">
        <f>'4 - Contabilização'!D219</f>
        <v>1.2099166698834132E-12</v>
      </c>
      <c r="E214" s="105">
        <f>+'4 - Contabilização'!G219</f>
        <v>0</v>
      </c>
      <c r="F214" s="105">
        <f>-'4 - Contabilização'!J219</f>
        <v>0</v>
      </c>
      <c r="G214" s="110">
        <f t="shared" si="6"/>
        <v>1.2099166698834132E-12</v>
      </c>
      <c r="H214" s="3"/>
      <c r="I214" s="98">
        <v>209</v>
      </c>
      <c r="J214" s="99">
        <f>'5 - Ajuste Fiscal'!G214*34%</f>
        <v>4.1137166776036054E-13</v>
      </c>
      <c r="K214" s="111" t="str">
        <f t="shared" si="7"/>
        <v>Ativo</v>
      </c>
      <c r="L214" s="19"/>
    </row>
    <row r="215" spans="2:12" x14ac:dyDescent="0.25">
      <c r="B215" s="19"/>
      <c r="C215" s="98">
        <v>210</v>
      </c>
      <c r="D215" s="105">
        <f>'4 - Contabilização'!D220</f>
        <v>1.2148460201644176E-12</v>
      </c>
      <c r="E215" s="105">
        <f>+'4 - Contabilização'!G220</f>
        <v>0</v>
      </c>
      <c r="F215" s="105">
        <f>-'4 - Contabilização'!J220</f>
        <v>0</v>
      </c>
      <c r="G215" s="110">
        <f t="shared" si="6"/>
        <v>1.2148460201644176E-12</v>
      </c>
      <c r="H215" s="3"/>
      <c r="I215" s="98">
        <v>210</v>
      </c>
      <c r="J215" s="99">
        <f>'5 - Ajuste Fiscal'!G215*34%</f>
        <v>4.1304764685590199E-13</v>
      </c>
      <c r="K215" s="111" t="str">
        <f t="shared" si="7"/>
        <v>Ativo</v>
      </c>
      <c r="L215" s="19"/>
    </row>
    <row r="216" spans="2:12" x14ac:dyDescent="0.25">
      <c r="B216" s="19"/>
      <c r="C216" s="98">
        <v>211</v>
      </c>
      <c r="D216" s="105">
        <f>'4 - Contabilização'!D221</f>
        <v>1.2197954532286399E-12</v>
      </c>
      <c r="E216" s="105">
        <f>+'4 - Contabilização'!G221</f>
        <v>0</v>
      </c>
      <c r="F216" s="105">
        <f>-'4 - Contabilização'!J221</f>
        <v>0</v>
      </c>
      <c r="G216" s="110">
        <f t="shared" si="6"/>
        <v>1.2197954532286399E-12</v>
      </c>
      <c r="H216" s="3"/>
      <c r="I216" s="98">
        <v>211</v>
      </c>
      <c r="J216" s="99">
        <f>'5 - Ajuste Fiscal'!G216*34%</f>
        <v>4.1473045409773759E-13</v>
      </c>
      <c r="K216" s="111" t="str">
        <f t="shared" si="7"/>
        <v>Ativo</v>
      </c>
      <c r="L216" s="19"/>
    </row>
    <row r="217" spans="2:12" x14ac:dyDescent="0.25">
      <c r="B217" s="19"/>
      <c r="C217" s="98">
        <v>212</v>
      </c>
      <c r="D217" s="105">
        <f>'4 - Contabilização'!D222</f>
        <v>1.2247650508958249E-12</v>
      </c>
      <c r="E217" s="105">
        <f>+'4 - Contabilização'!G222</f>
        <v>0</v>
      </c>
      <c r="F217" s="105">
        <f>-'4 - Contabilização'!J222</f>
        <v>0</v>
      </c>
      <c r="G217" s="110">
        <f t="shared" si="6"/>
        <v>1.2247650508958249E-12</v>
      </c>
      <c r="H217" s="3"/>
      <c r="I217" s="98">
        <v>212</v>
      </c>
      <c r="J217" s="99">
        <f>'5 - Ajuste Fiscal'!G217*34%</f>
        <v>4.1642011730458051E-13</v>
      </c>
      <c r="K217" s="111" t="str">
        <f t="shared" si="7"/>
        <v>Ativo</v>
      </c>
      <c r="L217" s="19"/>
    </row>
    <row r="218" spans="2:12" x14ac:dyDescent="0.25">
      <c r="B218" s="19"/>
      <c r="C218" s="98">
        <v>213</v>
      </c>
      <c r="D218" s="105">
        <f>'4 - Contabilização'!D223</f>
        <v>1.2297548953190607E-12</v>
      </c>
      <c r="E218" s="105">
        <f>+'4 - Contabilização'!G223</f>
        <v>0</v>
      </c>
      <c r="F218" s="105">
        <f>-'4 - Contabilização'!J223</f>
        <v>0</v>
      </c>
      <c r="G218" s="110">
        <f t="shared" si="6"/>
        <v>1.2297548953190607E-12</v>
      </c>
      <c r="H218" s="3"/>
      <c r="I218" s="98">
        <v>213</v>
      </c>
      <c r="J218" s="99">
        <f>'5 - Ajuste Fiscal'!G218*34%</f>
        <v>4.1811666440848069E-13</v>
      </c>
      <c r="K218" s="111" t="str">
        <f t="shared" si="7"/>
        <v>Ativo</v>
      </c>
      <c r="L218" s="19"/>
    </row>
    <row r="219" spans="2:12" x14ac:dyDescent="0.25">
      <c r="B219" s="19"/>
      <c r="C219" s="98">
        <v>214</v>
      </c>
      <c r="D219" s="105">
        <f>'4 - Contabilização'!D224</f>
        <v>1.2347650689861382E-12</v>
      </c>
      <c r="E219" s="105">
        <f>+'4 - Contabilização'!G224</f>
        <v>0</v>
      </c>
      <c r="F219" s="105">
        <f>-'4 - Contabilização'!J224</f>
        <v>0</v>
      </c>
      <c r="G219" s="110">
        <f t="shared" si="6"/>
        <v>1.2347650689861382E-12</v>
      </c>
      <c r="H219" s="3"/>
      <c r="I219" s="98">
        <v>214</v>
      </c>
      <c r="J219" s="99">
        <f>'5 - Ajuste Fiscal'!G219*34%</f>
        <v>4.1982012345528705E-13</v>
      </c>
      <c r="K219" s="111" t="str">
        <f t="shared" si="7"/>
        <v>Ativo</v>
      </c>
      <c r="L219" s="19"/>
    </row>
    <row r="220" spans="2:12" x14ac:dyDescent="0.25">
      <c r="B220" s="19"/>
      <c r="C220" s="98">
        <v>215</v>
      </c>
      <c r="D220" s="105">
        <f>'4 - Contabilização'!D225</f>
        <v>1.2397956547209128E-12</v>
      </c>
      <c r="E220" s="105">
        <f>+'4 - Contabilização'!G225</f>
        <v>0</v>
      </c>
      <c r="F220" s="105">
        <f>-'4 - Contabilização'!J225</f>
        <v>0</v>
      </c>
      <c r="G220" s="110">
        <f t="shared" si="6"/>
        <v>1.2397956547209128E-12</v>
      </c>
      <c r="H220" s="3"/>
      <c r="I220" s="98">
        <v>215</v>
      </c>
      <c r="J220" s="99">
        <f>'5 - Ajuste Fiscal'!G220*34%</f>
        <v>4.2153052260511035E-13</v>
      </c>
      <c r="K220" s="111" t="str">
        <f t="shared" si="7"/>
        <v>Ativo</v>
      </c>
      <c r="L220" s="19"/>
    </row>
    <row r="221" spans="2:12" x14ac:dyDescent="0.25">
      <c r="B221" s="19"/>
      <c r="C221" s="98">
        <v>216</v>
      </c>
      <c r="D221" s="105">
        <f>'4 - Contabilização'!D226</f>
        <v>1.244846735684675E-12</v>
      </c>
      <c r="E221" s="105">
        <f>+'4 - Contabilização'!G226</f>
        <v>0</v>
      </c>
      <c r="F221" s="105">
        <f>-'4 - Contabilização'!J226</f>
        <v>0</v>
      </c>
      <c r="G221" s="110">
        <f t="shared" si="6"/>
        <v>1.244846735684675E-12</v>
      </c>
      <c r="H221" s="3"/>
      <c r="I221" s="98">
        <v>216</v>
      </c>
      <c r="J221" s="99">
        <f>'5 - Ajuste Fiscal'!G221*34%</f>
        <v>4.2324789013278955E-13</v>
      </c>
      <c r="K221" s="111" t="str">
        <f t="shared" si="7"/>
        <v>Ativo</v>
      </c>
      <c r="L221" s="19"/>
    </row>
    <row r="222" spans="2:12" x14ac:dyDescent="0.25">
      <c r="B222" s="19"/>
      <c r="C222" s="74">
        <v>217</v>
      </c>
      <c r="D222" s="80">
        <f>'4 - Contabilização'!D227</f>
        <v>1.249918395377525E-12</v>
      </c>
      <c r="E222" s="80">
        <f>+'4 - Contabilização'!G227</f>
        <v>0</v>
      </c>
      <c r="F222" s="80">
        <f>-'4 - Contabilização'!J227</f>
        <v>0</v>
      </c>
      <c r="G222" s="91">
        <f t="shared" si="6"/>
        <v>1.249918395377525E-12</v>
      </c>
      <c r="H222" s="3"/>
      <c r="I222" s="74">
        <v>217</v>
      </c>
      <c r="J222" s="75">
        <f>'5 - Ajuste Fiscal'!G222*34%</f>
        <v>4.2497225442835851E-13</v>
      </c>
      <c r="K222" s="93" t="str">
        <f t="shared" si="7"/>
        <v>Ativo</v>
      </c>
      <c r="L222" s="19"/>
    </row>
    <row r="223" spans="2:12" x14ac:dyDescent="0.25">
      <c r="B223" s="19"/>
      <c r="C223" s="74">
        <v>218</v>
      </c>
      <c r="D223" s="80">
        <f>'4 - Contabilização'!D228</f>
        <v>1.2550107176397521E-12</v>
      </c>
      <c r="E223" s="80">
        <f>+'4 - Contabilização'!G228</f>
        <v>0</v>
      </c>
      <c r="F223" s="80">
        <f>-'4 - Contabilização'!J228</f>
        <v>0</v>
      </c>
      <c r="G223" s="91">
        <f t="shared" si="6"/>
        <v>1.2550107176397521E-12</v>
      </c>
      <c r="H223" s="3"/>
      <c r="I223" s="74">
        <v>218</v>
      </c>
      <c r="J223" s="75">
        <f>'5 - Ajuste Fiscal'!G223*34%</f>
        <v>4.2670364399751575E-13</v>
      </c>
      <c r="K223" s="93" t="str">
        <f t="shared" si="7"/>
        <v>Ativo</v>
      </c>
      <c r="L223" s="19"/>
    </row>
    <row r="224" spans="2:12" x14ac:dyDescent="0.25">
      <c r="B224" s="19"/>
      <c r="C224" s="74">
        <v>219</v>
      </c>
      <c r="D224" s="80">
        <f>'4 - Contabilização'!D229</f>
        <v>1.260123786653222E-12</v>
      </c>
      <c r="E224" s="80">
        <f>+'4 - Contabilização'!G229</f>
        <v>0</v>
      </c>
      <c r="F224" s="80">
        <f>-'4 - Contabilização'!J229</f>
        <v>0</v>
      </c>
      <c r="G224" s="91">
        <f t="shared" si="6"/>
        <v>1.260123786653222E-12</v>
      </c>
      <c r="H224" s="3"/>
      <c r="I224" s="74">
        <v>219</v>
      </c>
      <c r="J224" s="75">
        <f>'5 - Ajuste Fiscal'!G224*34%</f>
        <v>4.2844208746209548E-13</v>
      </c>
      <c r="K224" s="93" t="str">
        <f t="shared" si="7"/>
        <v>Ativo</v>
      </c>
      <c r="L224" s="19"/>
    </row>
    <row r="225" spans="2:12" x14ac:dyDescent="0.25">
      <c r="B225" s="19"/>
      <c r="C225" s="74">
        <v>220</v>
      </c>
      <c r="D225" s="80">
        <f>'4 - Contabilização'!D230</f>
        <v>1.2652576869427669E-12</v>
      </c>
      <c r="E225" s="80">
        <f>+'4 - Contabilização'!G230</f>
        <v>0</v>
      </c>
      <c r="F225" s="80">
        <f>-'4 - Contabilização'!J230</f>
        <v>0</v>
      </c>
      <c r="G225" s="91">
        <f t="shared" si="6"/>
        <v>1.2652576869427669E-12</v>
      </c>
      <c r="H225" s="3"/>
      <c r="I225" s="74">
        <v>220</v>
      </c>
      <c r="J225" s="75">
        <f>'5 - Ajuste Fiscal'!G225*34%</f>
        <v>4.3018761356054076E-13</v>
      </c>
      <c r="K225" s="93" t="str">
        <f t="shared" si="7"/>
        <v>Ativo</v>
      </c>
      <c r="L225" s="19"/>
    </row>
    <row r="226" spans="2:12" x14ac:dyDescent="0.25">
      <c r="B226" s="19"/>
      <c r="C226" s="74">
        <v>221</v>
      </c>
      <c r="D226" s="80">
        <f>'4 - Contabilização'!D231</f>
        <v>1.2704125033775843E-12</v>
      </c>
      <c r="E226" s="80">
        <f>+'4 - Contabilização'!G231</f>
        <v>0</v>
      </c>
      <c r="F226" s="80">
        <f>-'4 - Contabilização'!J231</f>
        <v>0</v>
      </c>
      <c r="G226" s="91">
        <f t="shared" si="6"/>
        <v>1.2704125033775843E-12</v>
      </c>
      <c r="H226" s="3"/>
      <c r="I226" s="74">
        <v>221</v>
      </c>
      <c r="J226" s="75">
        <f>'5 - Ajuste Fiscal'!G226*34%</f>
        <v>4.3194025114837869E-13</v>
      </c>
      <c r="K226" s="93" t="str">
        <f t="shared" si="7"/>
        <v>Ativo</v>
      </c>
      <c r="L226" s="19"/>
    </row>
    <row r="227" spans="2:12" x14ac:dyDescent="0.25">
      <c r="B227" s="19"/>
      <c r="C227" s="74">
        <v>222</v>
      </c>
      <c r="D227" s="80">
        <f>'4 - Contabilização'!D232</f>
        <v>1.2755883211726392E-12</v>
      </c>
      <c r="E227" s="80">
        <f>+'4 - Contabilização'!G232</f>
        <v>0</v>
      </c>
      <c r="F227" s="80">
        <f>-'4 - Contabilização'!J232</f>
        <v>0</v>
      </c>
      <c r="G227" s="91">
        <f t="shared" si="6"/>
        <v>1.2755883211726392E-12</v>
      </c>
      <c r="H227" s="3"/>
      <c r="I227" s="74">
        <v>222</v>
      </c>
      <c r="J227" s="75">
        <f>'5 - Ajuste Fiscal'!G227*34%</f>
        <v>4.3370002919869737E-13</v>
      </c>
      <c r="K227" s="93" t="str">
        <f t="shared" si="7"/>
        <v>Ativo</v>
      </c>
      <c r="L227" s="19"/>
    </row>
    <row r="228" spans="2:12" x14ac:dyDescent="0.25">
      <c r="B228" s="19"/>
      <c r="C228" s="74">
        <v>223</v>
      </c>
      <c r="D228" s="80">
        <f>'4 - Contabilização'!D233</f>
        <v>1.2807852258900727E-12</v>
      </c>
      <c r="E228" s="80">
        <f>+'4 - Contabilização'!G233</f>
        <v>0</v>
      </c>
      <c r="F228" s="80">
        <f>-'4 - Contabilização'!J233</f>
        <v>0</v>
      </c>
      <c r="G228" s="91">
        <f t="shared" si="6"/>
        <v>1.2807852258900727E-12</v>
      </c>
      <c r="H228" s="3"/>
      <c r="I228" s="74">
        <v>223</v>
      </c>
      <c r="J228" s="75">
        <f>'5 - Ajuste Fiscal'!G228*34%</f>
        <v>4.3546697680262475E-13</v>
      </c>
      <c r="K228" s="93" t="str">
        <f t="shared" si="7"/>
        <v>Ativo</v>
      </c>
      <c r="L228" s="19"/>
    </row>
    <row r="229" spans="2:12" x14ac:dyDescent="0.25">
      <c r="B229" s="19"/>
      <c r="C229" s="74">
        <v>224</v>
      </c>
      <c r="D229" s="80">
        <f>'4 - Contabilização'!D234</f>
        <v>1.2860033034406168E-12</v>
      </c>
      <c r="E229" s="80">
        <f>+'4 - Contabilização'!G234</f>
        <v>0</v>
      </c>
      <c r="F229" s="80">
        <f>-'4 - Contabilização'!J234</f>
        <v>0</v>
      </c>
      <c r="G229" s="91">
        <f t="shared" si="6"/>
        <v>1.2860033034406168E-12</v>
      </c>
      <c r="H229" s="3"/>
      <c r="I229" s="74">
        <v>224</v>
      </c>
      <c r="J229" s="75">
        <f>'5 - Ajuste Fiscal'!G229*34%</f>
        <v>4.3724112316980974E-13</v>
      </c>
      <c r="K229" s="93" t="str">
        <f t="shared" si="7"/>
        <v>Ativo</v>
      </c>
      <c r="L229" s="19"/>
    </row>
    <row r="230" spans="2:12" x14ac:dyDescent="0.25">
      <c r="B230" s="19"/>
      <c r="C230" s="74">
        <v>225</v>
      </c>
      <c r="D230" s="80">
        <f>'4 - Contabilização'!D235</f>
        <v>1.2912426400850147E-12</v>
      </c>
      <c r="E230" s="80">
        <f>+'4 - Contabilização'!G235</f>
        <v>0</v>
      </c>
      <c r="F230" s="80">
        <f>-'4 - Contabilização'!J235</f>
        <v>0</v>
      </c>
      <c r="G230" s="91">
        <f t="shared" si="6"/>
        <v>1.2912426400850147E-12</v>
      </c>
      <c r="H230" s="3"/>
      <c r="I230" s="74">
        <v>225</v>
      </c>
      <c r="J230" s="75">
        <f>'5 - Ajuste Fiscal'!G230*34%</f>
        <v>4.3902249762890501E-13</v>
      </c>
      <c r="K230" s="93" t="str">
        <f t="shared" si="7"/>
        <v>Ativo</v>
      </c>
      <c r="L230" s="19"/>
    </row>
    <row r="231" spans="2:12" x14ac:dyDescent="0.25">
      <c r="B231" s="19"/>
      <c r="C231" s="74">
        <v>226</v>
      </c>
      <c r="D231" s="80">
        <f>'4 - Contabilização'!D236</f>
        <v>1.2965033224354457E-12</v>
      </c>
      <c r="E231" s="80">
        <f>+'4 - Contabilização'!G236</f>
        <v>0</v>
      </c>
      <c r="F231" s="80">
        <f>-'4 - Contabilização'!J236</f>
        <v>0</v>
      </c>
      <c r="G231" s="91">
        <f t="shared" si="6"/>
        <v>1.2965033224354457E-12</v>
      </c>
      <c r="H231" s="3"/>
      <c r="I231" s="74">
        <v>226</v>
      </c>
      <c r="J231" s="75">
        <f>'5 - Ajuste Fiscal'!G231*34%</f>
        <v>4.4081112962805161E-13</v>
      </c>
      <c r="K231" s="93" t="str">
        <f t="shared" si="7"/>
        <v>Ativo</v>
      </c>
      <c r="L231" s="19"/>
    </row>
    <row r="232" spans="2:12" x14ac:dyDescent="0.25">
      <c r="B232" s="19"/>
      <c r="C232" s="74">
        <v>227</v>
      </c>
      <c r="D232" s="80">
        <f>'4 - Contabilização'!D237</f>
        <v>1.3017854374569592E-12</v>
      </c>
      <c r="E232" s="80">
        <f>+'4 - Contabilização'!G237</f>
        <v>0</v>
      </c>
      <c r="F232" s="80">
        <f>-'4 - Contabilização'!J237</f>
        <v>0</v>
      </c>
      <c r="G232" s="91">
        <f t="shared" si="6"/>
        <v>1.3017854374569592E-12</v>
      </c>
      <c r="H232" s="3"/>
      <c r="I232" s="74">
        <v>227</v>
      </c>
      <c r="J232" s="75">
        <f>'5 - Ajuste Fiscal'!G232*34%</f>
        <v>4.4260704873536613E-13</v>
      </c>
      <c r="K232" s="93" t="str">
        <f t="shared" si="7"/>
        <v>Ativo</v>
      </c>
      <c r="L232" s="19"/>
    </row>
    <row r="233" spans="2:12" x14ac:dyDescent="0.25">
      <c r="B233" s="19"/>
      <c r="C233" s="74">
        <v>228</v>
      </c>
      <c r="D233" s="80">
        <f>'4 - Contabilização'!D238</f>
        <v>1.3070890724689098E-12</v>
      </c>
      <c r="E233" s="80">
        <f>+'4 - Contabilização'!G238</f>
        <v>0</v>
      </c>
      <c r="F233" s="80">
        <f>-'4 - Contabilização'!J238</f>
        <v>0</v>
      </c>
      <c r="G233" s="91">
        <f t="shared" si="6"/>
        <v>1.3070890724689098E-12</v>
      </c>
      <c r="H233" s="3"/>
      <c r="I233" s="74">
        <v>228</v>
      </c>
      <c r="J233" s="75">
        <f>'5 - Ajuste Fiscal'!G233*34%</f>
        <v>4.4441028463942939E-13</v>
      </c>
      <c r="K233" s="93" t="str">
        <f t="shared" si="7"/>
        <v>Ativo</v>
      </c>
      <c r="L233" s="19"/>
    </row>
    <row r="234" spans="2:12" x14ac:dyDescent="0.25">
      <c r="B234" s="19"/>
      <c r="C234" s="98">
        <v>229</v>
      </c>
      <c r="D234" s="105">
        <f>'4 - Contabilização'!D239</f>
        <v>1.3124143151464023E-12</v>
      </c>
      <c r="E234" s="105">
        <f>+'4 - Contabilização'!G239</f>
        <v>0</v>
      </c>
      <c r="F234" s="105">
        <f>-'4 - Contabilização'!J239</f>
        <v>0</v>
      </c>
      <c r="G234" s="110">
        <f t="shared" si="6"/>
        <v>1.3124143151464023E-12</v>
      </c>
      <c r="H234" s="3"/>
      <c r="I234" s="98">
        <v>229</v>
      </c>
      <c r="J234" s="99">
        <f>'5 - Ajuste Fiscal'!G234*34%</f>
        <v>4.4622086714977683E-13</v>
      </c>
      <c r="K234" s="111" t="str">
        <f t="shared" si="7"/>
        <v>Ativo</v>
      </c>
      <c r="L234" s="19"/>
    </row>
    <row r="235" spans="2:12" x14ac:dyDescent="0.25">
      <c r="B235" s="19"/>
      <c r="C235" s="98">
        <v>230</v>
      </c>
      <c r="D235" s="105">
        <f>'4 - Contabilização'!D240</f>
        <v>1.3177612535217408E-12</v>
      </c>
      <c r="E235" s="105">
        <f>+'4 - Contabilização'!G240</f>
        <v>0</v>
      </c>
      <c r="F235" s="105">
        <f>-'4 - Contabilização'!J240</f>
        <v>0</v>
      </c>
      <c r="G235" s="110">
        <f t="shared" si="6"/>
        <v>1.3177612535217408E-12</v>
      </c>
      <c r="H235" s="3"/>
      <c r="I235" s="98">
        <v>230</v>
      </c>
      <c r="J235" s="99">
        <f>'5 - Ajuste Fiscal'!G235*34%</f>
        <v>4.4803882619739191E-13</v>
      </c>
      <c r="K235" s="111" t="str">
        <f t="shared" si="7"/>
        <v>Ativo</v>
      </c>
      <c r="L235" s="19"/>
    </row>
    <row r="236" spans="2:12" x14ac:dyDescent="0.25">
      <c r="B236" s="19"/>
      <c r="C236" s="98">
        <v>231</v>
      </c>
      <c r="D236" s="105">
        <f>'4 - Contabilização'!D241</f>
        <v>1.323129975985884E-12</v>
      </c>
      <c r="E236" s="105">
        <f>+'4 - Contabilização'!G241</f>
        <v>0</v>
      </c>
      <c r="F236" s="105">
        <f>-'4 - Contabilização'!J241</f>
        <v>0</v>
      </c>
      <c r="G236" s="110">
        <f t="shared" si="6"/>
        <v>1.323129975985884E-12</v>
      </c>
      <c r="H236" s="3"/>
      <c r="I236" s="98">
        <v>231</v>
      </c>
      <c r="J236" s="99">
        <f>'5 - Ajuste Fiscal'!G236*34%</f>
        <v>4.4986419183520059E-13</v>
      </c>
      <c r="K236" s="111" t="str">
        <f t="shared" si="7"/>
        <v>Ativo</v>
      </c>
      <c r="L236" s="19"/>
    </row>
    <row r="237" spans="2:12" x14ac:dyDescent="0.25">
      <c r="B237" s="19"/>
      <c r="C237" s="98">
        <v>232</v>
      </c>
      <c r="D237" s="105">
        <f>'4 - Contabilização'!D242</f>
        <v>1.3285205712899061E-12</v>
      </c>
      <c r="E237" s="105">
        <f>+'4 - Contabilização'!G242</f>
        <v>0</v>
      </c>
      <c r="F237" s="105">
        <f>-'4 - Contabilização'!J242</f>
        <v>0</v>
      </c>
      <c r="G237" s="110">
        <f t="shared" si="6"/>
        <v>1.3285205712899061E-12</v>
      </c>
      <c r="H237" s="3"/>
      <c r="I237" s="98">
        <v>232</v>
      </c>
      <c r="J237" s="99">
        <f>'5 - Ajuste Fiscal'!G237*34%</f>
        <v>4.516969942385681E-13</v>
      </c>
      <c r="K237" s="111" t="str">
        <f t="shared" si="7"/>
        <v>Ativo</v>
      </c>
      <c r="L237" s="19"/>
    </row>
    <row r="238" spans="2:12" x14ac:dyDescent="0.25">
      <c r="B238" s="19"/>
      <c r="C238" s="98">
        <v>233</v>
      </c>
      <c r="D238" s="105">
        <f>'4 - Contabilização'!D243</f>
        <v>1.3339331285464645E-12</v>
      </c>
      <c r="E238" s="105">
        <f>+'4 - Contabilização'!G243</f>
        <v>0</v>
      </c>
      <c r="F238" s="105">
        <f>-'4 - Contabilização'!J243</f>
        <v>0</v>
      </c>
      <c r="G238" s="110">
        <f t="shared" si="6"/>
        <v>1.3339331285464645E-12</v>
      </c>
      <c r="H238" s="3"/>
      <c r="I238" s="98">
        <v>233</v>
      </c>
      <c r="J238" s="99">
        <f>'5 - Ajuste Fiscal'!G238*34%</f>
        <v>4.5353726370579799E-13</v>
      </c>
      <c r="K238" s="111" t="str">
        <f t="shared" si="7"/>
        <v>Ativo</v>
      </c>
      <c r="L238" s="19"/>
    </row>
    <row r="239" spans="2:12" x14ac:dyDescent="0.25">
      <c r="B239" s="19"/>
      <c r="C239" s="98">
        <v>234</v>
      </c>
      <c r="D239" s="105">
        <f>'4 - Contabilização'!D244</f>
        <v>1.339367737231272E-12</v>
      </c>
      <c r="E239" s="105">
        <f>+'4 - Contabilização'!G244</f>
        <v>0</v>
      </c>
      <c r="F239" s="105">
        <f>-'4 - Contabilização'!J244</f>
        <v>0</v>
      </c>
      <c r="G239" s="110">
        <f t="shared" si="6"/>
        <v>1.339367737231272E-12</v>
      </c>
      <c r="H239" s="3"/>
      <c r="I239" s="98">
        <v>234</v>
      </c>
      <c r="J239" s="99">
        <f>'5 - Ajuste Fiscal'!G239*34%</f>
        <v>4.5538503065863251E-13</v>
      </c>
      <c r="K239" s="111" t="str">
        <f t="shared" si="7"/>
        <v>Ativo</v>
      </c>
      <c r="L239" s="19"/>
    </row>
    <row r="240" spans="2:12" x14ac:dyDescent="0.25">
      <c r="B240" s="19"/>
      <c r="C240" s="98">
        <v>235</v>
      </c>
      <c r="D240" s="105">
        <f>'4 - Contabilização'!D245</f>
        <v>1.3448244871845773E-12</v>
      </c>
      <c r="E240" s="105">
        <f>+'4 - Contabilização'!G245</f>
        <v>0</v>
      </c>
      <c r="F240" s="105">
        <f>-'4 - Contabilização'!J245</f>
        <v>0</v>
      </c>
      <c r="G240" s="110">
        <f t="shared" si="6"/>
        <v>1.3448244871845773E-12</v>
      </c>
      <c r="H240" s="3"/>
      <c r="I240" s="98">
        <v>235</v>
      </c>
      <c r="J240" s="99">
        <f>'5 - Ajuste Fiscal'!G240*34%</f>
        <v>4.5724032564275636E-13</v>
      </c>
      <c r="K240" s="111" t="str">
        <f t="shared" si="7"/>
        <v>Ativo</v>
      </c>
      <c r="L240" s="19"/>
    </row>
    <row r="241" spans="2:12" x14ac:dyDescent="0.25">
      <c r="B241" s="19"/>
      <c r="C241" s="98">
        <v>236</v>
      </c>
      <c r="D241" s="105">
        <f>'4 - Contabilização'!D246</f>
        <v>1.3503034686126486E-12</v>
      </c>
      <c r="E241" s="105">
        <f>+'4 - Contabilização'!G246</f>
        <v>0</v>
      </c>
      <c r="F241" s="105">
        <f>-'4 - Contabilização'!J246</f>
        <v>0</v>
      </c>
      <c r="G241" s="110">
        <f t="shared" si="6"/>
        <v>1.3503034686126486E-12</v>
      </c>
      <c r="H241" s="3"/>
      <c r="I241" s="98">
        <v>236</v>
      </c>
      <c r="J241" s="99">
        <f>'5 - Ajuste Fiscal'!G241*34%</f>
        <v>4.5910317932830056E-13</v>
      </c>
      <c r="K241" s="111" t="str">
        <f t="shared" si="7"/>
        <v>Ativo</v>
      </c>
      <c r="L241" s="19"/>
    </row>
    <row r="242" spans="2:12" x14ac:dyDescent="0.25">
      <c r="B242" s="19"/>
      <c r="C242" s="98">
        <v>237</v>
      </c>
      <c r="D242" s="105">
        <f>'4 - Contabilização'!D247</f>
        <v>1.3558047720892662E-12</v>
      </c>
      <c r="E242" s="105">
        <f>+'4 - Contabilização'!G247</f>
        <v>0</v>
      </c>
      <c r="F242" s="105">
        <f>-'4 - Contabilização'!J247</f>
        <v>0</v>
      </c>
      <c r="G242" s="110">
        <f t="shared" si="6"/>
        <v>1.3558047720892662E-12</v>
      </c>
      <c r="H242" s="3"/>
      <c r="I242" s="98">
        <v>237</v>
      </c>
      <c r="J242" s="99">
        <f>'5 - Ajuste Fiscal'!G242*34%</f>
        <v>4.6097362251035052E-13</v>
      </c>
      <c r="K242" s="111" t="str">
        <f t="shared" si="7"/>
        <v>Ativo</v>
      </c>
      <c r="L242" s="19"/>
    </row>
    <row r="243" spans="2:12" x14ac:dyDescent="0.25">
      <c r="B243" s="19"/>
      <c r="C243" s="98">
        <v>238</v>
      </c>
      <c r="D243" s="105">
        <f>'4 - Contabilização'!D248</f>
        <v>1.361328488557219E-12</v>
      </c>
      <c r="E243" s="105">
        <f>+'4 - Contabilização'!G248</f>
        <v>0</v>
      </c>
      <c r="F243" s="105">
        <f>-'4 - Contabilização'!J248</f>
        <v>0</v>
      </c>
      <c r="G243" s="110">
        <f t="shared" si="6"/>
        <v>1.361328488557219E-12</v>
      </c>
      <c r="H243" s="3"/>
      <c r="I243" s="98">
        <v>238</v>
      </c>
      <c r="J243" s="99">
        <f>'5 - Ajuste Fiscal'!G243*34%</f>
        <v>4.6285168610945452E-13</v>
      </c>
      <c r="K243" s="111" t="str">
        <f t="shared" si="7"/>
        <v>Ativo</v>
      </c>
      <c r="L243" s="19"/>
    </row>
    <row r="244" spans="2:12" x14ac:dyDescent="0.25">
      <c r="B244" s="19"/>
      <c r="C244" s="98">
        <v>239</v>
      </c>
      <c r="D244" s="105">
        <f>'4 - Contabilização'!D249</f>
        <v>1.366874709329808E-12</v>
      </c>
      <c r="E244" s="105">
        <f>+'4 - Contabilização'!G249</f>
        <v>0</v>
      </c>
      <c r="F244" s="105">
        <f>-'4 - Contabilização'!J249</f>
        <v>0</v>
      </c>
      <c r="G244" s="110">
        <f t="shared" si="6"/>
        <v>1.366874709329808E-12</v>
      </c>
      <c r="H244" s="3"/>
      <c r="I244" s="98">
        <v>239</v>
      </c>
      <c r="J244" s="99">
        <f>'5 - Ajuste Fiscal'!G244*34%</f>
        <v>4.6473740117213473E-13</v>
      </c>
      <c r="K244" s="111" t="str">
        <f t="shared" si="7"/>
        <v>Ativo</v>
      </c>
      <c r="L244" s="19"/>
    </row>
    <row r="245" spans="2:12" x14ac:dyDescent="0.25">
      <c r="B245" s="19"/>
      <c r="C245" s="98">
        <v>240</v>
      </c>
      <c r="D245" s="105">
        <f>'4 - Contabilização'!D250</f>
        <v>1.372443526092356E-12</v>
      </c>
      <c r="E245" s="105">
        <f>+'4 - Contabilização'!G250</f>
        <v>0</v>
      </c>
      <c r="F245" s="105">
        <f>-'4 - Contabilização'!J250</f>
        <v>0</v>
      </c>
      <c r="G245" s="110">
        <f t="shared" si="6"/>
        <v>1.372443526092356E-12</v>
      </c>
      <c r="H245" s="3"/>
      <c r="I245" s="98">
        <v>240</v>
      </c>
      <c r="J245" s="99">
        <f>'5 - Ajuste Fiscal'!G245*34%</f>
        <v>4.6663079887140107E-13</v>
      </c>
      <c r="K245" s="111" t="str">
        <f t="shared" si="7"/>
        <v>Ativo</v>
      </c>
      <c r="L245" s="19"/>
    </row>
    <row r="246" spans="2:12" x14ac:dyDescent="0.25">
      <c r="B246" s="19"/>
      <c r="C246" s="74">
        <v>241</v>
      </c>
      <c r="D246" s="80">
        <f>'4 - Contabilização'!D251</f>
        <v>1.3780350309037231E-12</v>
      </c>
      <c r="E246" s="80">
        <f>+'4 - Contabilização'!G251</f>
        <v>0</v>
      </c>
      <c r="F246" s="80">
        <f>-'4 - Contabilização'!J251</f>
        <v>0</v>
      </c>
      <c r="G246" s="91">
        <f t="shared" si="6"/>
        <v>1.3780350309037231E-12</v>
      </c>
      <c r="H246" s="3"/>
      <c r="I246" s="74">
        <v>241</v>
      </c>
      <c r="J246" s="75">
        <f>'5 - Ajuste Fiscal'!G246*34%</f>
        <v>4.6853191050726588E-13</v>
      </c>
      <c r="K246" s="93" t="str">
        <f t="shared" si="7"/>
        <v>Ativo</v>
      </c>
      <c r="L246" s="19"/>
    </row>
    <row r="247" spans="2:12" x14ac:dyDescent="0.25">
      <c r="B247" s="19"/>
      <c r="C247" s="74">
        <v>242</v>
      </c>
      <c r="D247" s="80">
        <f>'4 - Contabilização'!D252</f>
        <v>1.3836493161978284E-12</v>
      </c>
      <c r="E247" s="80">
        <f>+'4 - Contabilização'!G252</f>
        <v>0</v>
      </c>
      <c r="F247" s="80">
        <f>-'4 - Contabilização'!J252</f>
        <v>0</v>
      </c>
      <c r="G247" s="91">
        <f t="shared" si="6"/>
        <v>1.3836493161978284E-12</v>
      </c>
      <c r="H247" s="3"/>
      <c r="I247" s="74">
        <v>242</v>
      </c>
      <c r="J247" s="75">
        <f>'5 - Ajuste Fiscal'!G247*34%</f>
        <v>4.704407675072617E-13</v>
      </c>
      <c r="K247" s="93" t="str">
        <f t="shared" si="7"/>
        <v>Ativo</v>
      </c>
      <c r="L247" s="19"/>
    </row>
    <row r="248" spans="2:12" x14ac:dyDescent="0.25">
      <c r="B248" s="19"/>
      <c r="C248" s="74">
        <v>243</v>
      </c>
      <c r="D248" s="80">
        <f>'4 - Contabilização'!D253</f>
        <v>1.3892864747851788E-12</v>
      </c>
      <c r="E248" s="80">
        <f>+'4 - Contabilização'!G253</f>
        <v>0</v>
      </c>
      <c r="F248" s="80">
        <f>-'4 - Contabilização'!J253</f>
        <v>0</v>
      </c>
      <c r="G248" s="91">
        <f t="shared" si="6"/>
        <v>1.3892864747851788E-12</v>
      </c>
      <c r="H248" s="3"/>
      <c r="I248" s="74">
        <v>243</v>
      </c>
      <c r="J248" s="75">
        <f>'5 - Ajuste Fiscal'!G248*34%</f>
        <v>4.7235740142696081E-13</v>
      </c>
      <c r="K248" s="93" t="str">
        <f t="shared" si="7"/>
        <v>Ativo</v>
      </c>
      <c r="L248" s="19"/>
    </row>
    <row r="249" spans="2:12" x14ac:dyDescent="0.25">
      <c r="B249" s="19"/>
      <c r="C249" s="74">
        <v>244</v>
      </c>
      <c r="D249" s="80">
        <f>'4 - Contabilização'!D254</f>
        <v>1.3949465998544022E-12</v>
      </c>
      <c r="E249" s="80">
        <f>+'4 - Contabilização'!G254</f>
        <v>0</v>
      </c>
      <c r="F249" s="80">
        <f>-'4 - Contabilização'!J254</f>
        <v>0</v>
      </c>
      <c r="G249" s="91">
        <f t="shared" si="6"/>
        <v>1.3949465998544022E-12</v>
      </c>
      <c r="H249" s="3"/>
      <c r="I249" s="74">
        <v>244</v>
      </c>
      <c r="J249" s="75">
        <f>'5 - Ajuste Fiscal'!G249*34%</f>
        <v>4.7428184395049682E-13</v>
      </c>
      <c r="K249" s="93" t="str">
        <f t="shared" si="7"/>
        <v>Ativo</v>
      </c>
      <c r="L249" s="19"/>
    </row>
    <row r="250" spans="2:12" x14ac:dyDescent="0.25">
      <c r="B250" s="19"/>
      <c r="C250" s="74">
        <v>245</v>
      </c>
      <c r="D250" s="80">
        <f>'4 - Contabilização'!D255</f>
        <v>1.4006297849737883E-12</v>
      </c>
      <c r="E250" s="80">
        <f>+'4 - Contabilização'!G255</f>
        <v>0</v>
      </c>
      <c r="F250" s="80">
        <f>-'4 - Contabilização'!J255</f>
        <v>0</v>
      </c>
      <c r="G250" s="91">
        <f t="shared" si="6"/>
        <v>1.4006297849737883E-12</v>
      </c>
      <c r="H250" s="3"/>
      <c r="I250" s="74">
        <v>245</v>
      </c>
      <c r="J250" s="75">
        <f>'5 - Ajuste Fiscal'!G250*34%</f>
        <v>4.7621412689108806E-13</v>
      </c>
      <c r="K250" s="93" t="str">
        <f t="shared" si="7"/>
        <v>Ativo</v>
      </c>
      <c r="L250" s="19"/>
    </row>
    <row r="251" spans="2:12" x14ac:dyDescent="0.25">
      <c r="B251" s="19"/>
      <c r="C251" s="74">
        <v>246</v>
      </c>
      <c r="D251" s="80">
        <f>'4 - Contabilização'!D256</f>
        <v>1.4063361240928363E-12</v>
      </c>
      <c r="E251" s="80">
        <f>+'4 - Contabilização'!G256</f>
        <v>0</v>
      </c>
      <c r="F251" s="80">
        <f>-'4 - Contabilização'!J256</f>
        <v>0</v>
      </c>
      <c r="G251" s="91">
        <f t="shared" si="6"/>
        <v>1.4063361240928363E-12</v>
      </c>
      <c r="H251" s="3"/>
      <c r="I251" s="74">
        <v>246</v>
      </c>
      <c r="J251" s="75">
        <f>'5 - Ajuste Fiscal'!G251*34%</f>
        <v>4.7815428219156437E-13</v>
      </c>
      <c r="K251" s="93" t="str">
        <f t="shared" si="7"/>
        <v>Ativo</v>
      </c>
      <c r="L251" s="19"/>
    </row>
    <row r="252" spans="2:12" x14ac:dyDescent="0.25">
      <c r="B252" s="19"/>
      <c r="C252" s="74">
        <v>247</v>
      </c>
      <c r="D252" s="80">
        <f>'4 - Contabilização'!D257</f>
        <v>1.4120657115438069E-12</v>
      </c>
      <c r="E252" s="80">
        <f>+'4 - Contabilização'!G257</f>
        <v>0</v>
      </c>
      <c r="F252" s="80">
        <f>-'4 - Contabilização'!J257</f>
        <v>0</v>
      </c>
      <c r="G252" s="91">
        <f t="shared" si="6"/>
        <v>1.4120657115438069E-12</v>
      </c>
      <c r="H252" s="3"/>
      <c r="I252" s="74">
        <v>247</v>
      </c>
      <c r="J252" s="75">
        <f>'5 - Ajuste Fiscal'!G252*34%</f>
        <v>4.8010234192489442E-13</v>
      </c>
      <c r="K252" s="93" t="str">
        <f t="shared" si="7"/>
        <v>Ativo</v>
      </c>
      <c r="L252" s="19"/>
    </row>
    <row r="253" spans="2:12" x14ac:dyDescent="0.25">
      <c r="B253" s="19"/>
      <c r="C253" s="74">
        <v>248</v>
      </c>
      <c r="D253" s="80">
        <f>'4 - Contabilização'!D258</f>
        <v>1.4178186420432818E-12</v>
      </c>
      <c r="E253" s="80">
        <f>+'4 - Contabilização'!G258</f>
        <v>0</v>
      </c>
      <c r="F253" s="80">
        <f>-'4 - Contabilização'!J258</f>
        <v>0</v>
      </c>
      <c r="G253" s="91">
        <f t="shared" si="6"/>
        <v>1.4178186420432818E-12</v>
      </c>
      <c r="H253" s="3"/>
      <c r="I253" s="74">
        <v>248</v>
      </c>
      <c r="J253" s="75">
        <f>'5 - Ajuste Fiscal'!G253*34%</f>
        <v>4.8205833829471581E-13</v>
      </c>
      <c r="K253" s="93" t="str">
        <f t="shared" si="7"/>
        <v>Ativo</v>
      </c>
      <c r="L253" s="19"/>
    </row>
    <row r="254" spans="2:12" x14ac:dyDescent="0.25">
      <c r="B254" s="19"/>
      <c r="C254" s="74">
        <v>249</v>
      </c>
      <c r="D254" s="80">
        <f>'4 - Contabilização'!D259</f>
        <v>1.4235950106937302E-12</v>
      </c>
      <c r="E254" s="80">
        <f>+'4 - Contabilização'!G259</f>
        <v>0</v>
      </c>
      <c r="F254" s="80">
        <f>-'4 - Contabilização'!J259</f>
        <v>0</v>
      </c>
      <c r="G254" s="91">
        <f t="shared" si="6"/>
        <v>1.4235950106937302E-12</v>
      </c>
      <c r="H254" s="3"/>
      <c r="I254" s="74">
        <v>249</v>
      </c>
      <c r="J254" s="75">
        <f>'5 - Ajuste Fiscal'!G254*34%</f>
        <v>4.8402230363586835E-13</v>
      </c>
      <c r="K254" s="93" t="str">
        <f t="shared" si="7"/>
        <v>Ativo</v>
      </c>
      <c r="L254" s="19"/>
    </row>
    <row r="255" spans="2:12" x14ac:dyDescent="0.25">
      <c r="B255" s="19"/>
      <c r="C255" s="74">
        <v>250</v>
      </c>
      <c r="D255" s="80">
        <f>'4 - Contabilização'!D260</f>
        <v>1.4293949129850807E-12</v>
      </c>
      <c r="E255" s="80">
        <f>+'4 - Contabilização'!G260</f>
        <v>0</v>
      </c>
      <c r="F255" s="80">
        <f>-'4 - Contabilização'!J260</f>
        <v>0</v>
      </c>
      <c r="G255" s="91">
        <f t="shared" si="6"/>
        <v>1.4293949129850807E-12</v>
      </c>
      <c r="H255" s="3"/>
      <c r="I255" s="74">
        <v>250</v>
      </c>
      <c r="J255" s="75">
        <f>'5 - Ajuste Fiscal'!G255*34%</f>
        <v>4.8599427041492744E-13</v>
      </c>
      <c r="K255" s="93" t="str">
        <f t="shared" si="7"/>
        <v>Ativo</v>
      </c>
      <c r="L255" s="19"/>
    </row>
    <row r="256" spans="2:12" x14ac:dyDescent="0.25">
      <c r="B256" s="19"/>
      <c r="C256" s="74">
        <v>251</v>
      </c>
      <c r="D256" s="80">
        <f>'4 - Contabilização'!D261</f>
        <v>1.4352184447962992E-12</v>
      </c>
      <c r="E256" s="80">
        <f>+'4 - Contabilização'!G261</f>
        <v>0</v>
      </c>
      <c r="F256" s="80">
        <f>-'4 - Contabilização'!J261</f>
        <v>0</v>
      </c>
      <c r="G256" s="91">
        <f t="shared" si="6"/>
        <v>1.4352184447962992E-12</v>
      </c>
      <c r="H256" s="3"/>
      <c r="I256" s="74">
        <v>251</v>
      </c>
      <c r="J256" s="75">
        <f>'5 - Ajuste Fiscal'!G256*34%</f>
        <v>4.8797427123074175E-13</v>
      </c>
      <c r="K256" s="93" t="str">
        <f t="shared" si="7"/>
        <v>Ativo</v>
      </c>
      <c r="L256" s="19"/>
    </row>
    <row r="257" spans="2:12" x14ac:dyDescent="0.25">
      <c r="B257" s="19"/>
      <c r="C257" s="74">
        <v>252</v>
      </c>
      <c r="D257" s="80">
        <f>'4 - Contabilização'!D262</f>
        <v>1.4410657023969745E-12</v>
      </c>
      <c r="E257" s="80">
        <f>+'4 - Contabilização'!G262</f>
        <v>0</v>
      </c>
      <c r="F257" s="80">
        <f>-'4 - Contabilização'!J262</f>
        <v>0</v>
      </c>
      <c r="G257" s="91">
        <f t="shared" si="6"/>
        <v>1.4410657023969745E-12</v>
      </c>
      <c r="H257" s="3"/>
      <c r="I257" s="74">
        <v>252</v>
      </c>
      <c r="J257" s="75">
        <f>'5 - Ajuste Fiscal'!G257*34%</f>
        <v>4.899623388149714E-13</v>
      </c>
      <c r="K257" s="93" t="str">
        <f t="shared" si="7"/>
        <v>Ativo</v>
      </c>
      <c r="L257" s="19"/>
    </row>
    <row r="258" spans="2:12" x14ac:dyDescent="0.25">
      <c r="B258" s="19"/>
      <c r="C258" s="98">
        <v>253</v>
      </c>
      <c r="D258" s="105">
        <f>'4 - Contabilização'!D263</f>
        <v>1.4469367824489101E-12</v>
      </c>
      <c r="E258" s="105">
        <f>+'4 - Contabilização'!G263</f>
        <v>0</v>
      </c>
      <c r="F258" s="105">
        <f>-'4 - Contabilização'!J263</f>
        <v>0</v>
      </c>
      <c r="G258" s="110">
        <f t="shared" si="6"/>
        <v>1.4469367824489101E-12</v>
      </c>
      <c r="H258" s="3"/>
      <c r="I258" s="98">
        <v>253</v>
      </c>
      <c r="J258" s="99">
        <f>'5 - Ajuste Fiscal'!G258*34%</f>
        <v>4.9195850603262952E-13</v>
      </c>
      <c r="K258" s="111" t="str">
        <f t="shared" si="7"/>
        <v>Ativo</v>
      </c>
      <c r="L258" s="19"/>
    </row>
    <row r="259" spans="2:12" x14ac:dyDescent="0.25">
      <c r="B259" s="19"/>
      <c r="C259" s="98">
        <v>254</v>
      </c>
      <c r="D259" s="105">
        <f>'4 - Contabilização'!D264</f>
        <v>1.4528317820077209E-12</v>
      </c>
      <c r="E259" s="105">
        <f>+'4 - Contabilização'!G264</f>
        <v>0</v>
      </c>
      <c r="F259" s="105">
        <f>-'4 - Contabilização'!J264</f>
        <v>0</v>
      </c>
      <c r="G259" s="110">
        <f t="shared" si="6"/>
        <v>1.4528317820077209E-12</v>
      </c>
      <c r="H259" s="3"/>
      <c r="I259" s="98">
        <v>254</v>
      </c>
      <c r="J259" s="99">
        <f>'5 - Ajuste Fiscal'!G259*34%</f>
        <v>4.9396280588262513E-13</v>
      </c>
      <c r="K259" s="111" t="str">
        <f t="shared" si="7"/>
        <v>Ativo</v>
      </c>
      <c r="L259" s="19"/>
    </row>
    <row r="260" spans="2:12" x14ac:dyDescent="0.25">
      <c r="B260" s="19"/>
      <c r="C260" s="98">
        <v>255</v>
      </c>
      <c r="D260" s="105">
        <f>'4 - Contabilização'!D265</f>
        <v>1.4587507985244387E-12</v>
      </c>
      <c r="E260" s="105">
        <f>+'4 - Contabilização'!G265</f>
        <v>0</v>
      </c>
      <c r="F260" s="105">
        <f>-'4 - Contabilização'!J265</f>
        <v>0</v>
      </c>
      <c r="G260" s="110">
        <f t="shared" si="6"/>
        <v>1.4587507985244387E-12</v>
      </c>
      <c r="H260" s="3"/>
      <c r="I260" s="98">
        <v>255</v>
      </c>
      <c r="J260" s="99">
        <f>'5 - Ajuste Fiscal'!G260*34%</f>
        <v>4.9597527149830917E-13</v>
      </c>
      <c r="K260" s="111" t="str">
        <f t="shared" si="7"/>
        <v>Ativo</v>
      </c>
      <c r="L260" s="19"/>
    </row>
    <row r="261" spans="2:12" x14ac:dyDescent="0.25">
      <c r="B261" s="19"/>
      <c r="C261" s="98">
        <v>256</v>
      </c>
      <c r="D261" s="105">
        <f>'4 - Contabilização'!D266</f>
        <v>1.464693929847123E-12</v>
      </c>
      <c r="E261" s="105">
        <f>+'4 - Contabilização'!G266</f>
        <v>0</v>
      </c>
      <c r="F261" s="105">
        <f>-'4 - Contabilização'!J266</f>
        <v>0</v>
      </c>
      <c r="G261" s="110">
        <f t="shared" si="6"/>
        <v>1.464693929847123E-12</v>
      </c>
      <c r="H261" s="3"/>
      <c r="I261" s="98">
        <v>256</v>
      </c>
      <c r="J261" s="99">
        <f>'5 - Ajuste Fiscal'!G261*34%</f>
        <v>4.9799593614802183E-13</v>
      </c>
      <c r="K261" s="111" t="str">
        <f t="shared" si="7"/>
        <v>Ativo</v>
      </c>
      <c r="L261" s="19"/>
    </row>
    <row r="262" spans="2:12" x14ac:dyDescent="0.25">
      <c r="B262" s="19"/>
      <c r="C262" s="98">
        <v>257</v>
      </c>
      <c r="D262" s="105">
        <f>'4 - Contabilização'!D267</f>
        <v>1.4706612742224785E-12</v>
      </c>
      <c r="E262" s="105">
        <f>+'4 - Contabilização'!G267</f>
        <v>0</v>
      </c>
      <c r="F262" s="105">
        <f>-'4 - Contabilização'!J267</f>
        <v>0</v>
      </c>
      <c r="G262" s="110">
        <f t="shared" ref="G262:G325" si="8">SUM(D262:F262)</f>
        <v>1.4706612742224785E-12</v>
      </c>
      <c r="H262" s="3"/>
      <c r="I262" s="98">
        <v>257</v>
      </c>
      <c r="J262" s="99">
        <f>'5 - Ajuste Fiscal'!G262*34%</f>
        <v>5.000248332356427E-13</v>
      </c>
      <c r="K262" s="111" t="str">
        <f t="shared" ref="K262:K325" si="9">IF(J262&gt;0,"Ativo","Passivo")</f>
        <v>Ativo</v>
      </c>
      <c r="L262" s="19"/>
    </row>
    <row r="263" spans="2:12" x14ac:dyDescent="0.25">
      <c r="B263" s="19"/>
      <c r="C263" s="98">
        <v>258</v>
      </c>
      <c r="D263" s="105">
        <f>'4 - Contabilização'!D268</f>
        <v>1.476652930297479E-12</v>
      </c>
      <c r="E263" s="105">
        <f>+'4 - Contabilização'!G268</f>
        <v>0</v>
      </c>
      <c r="F263" s="105">
        <f>-'4 - Contabilização'!J268</f>
        <v>0</v>
      </c>
      <c r="G263" s="110">
        <f t="shared" si="8"/>
        <v>1.476652930297479E-12</v>
      </c>
      <c r="H263" s="3"/>
      <c r="I263" s="98">
        <v>258</v>
      </c>
      <c r="J263" s="99">
        <f>'5 - Ajuste Fiscal'!G263*34%</f>
        <v>5.0206199630114287E-13</v>
      </c>
      <c r="K263" s="111" t="str">
        <f t="shared" si="9"/>
        <v>Ativo</v>
      </c>
      <c r="L263" s="19"/>
    </row>
    <row r="264" spans="2:12" x14ac:dyDescent="0.25">
      <c r="B264" s="19"/>
      <c r="C264" s="98">
        <v>259</v>
      </c>
      <c r="D264" s="105">
        <f>'4 - Contabilização'!D269</f>
        <v>1.4826689971209981E-12</v>
      </c>
      <c r="E264" s="105">
        <f>+'4 - Contabilização'!G269</f>
        <v>0</v>
      </c>
      <c r="F264" s="105">
        <f>-'4 - Contabilização'!J269</f>
        <v>0</v>
      </c>
      <c r="G264" s="110">
        <f t="shared" si="8"/>
        <v>1.4826689971209981E-12</v>
      </c>
      <c r="H264" s="3"/>
      <c r="I264" s="98">
        <v>259</v>
      </c>
      <c r="J264" s="99">
        <f>'5 - Ajuste Fiscal'!G264*34%</f>
        <v>5.0410745902113937E-13</v>
      </c>
      <c r="K264" s="111" t="str">
        <f t="shared" si="9"/>
        <v>Ativo</v>
      </c>
      <c r="L264" s="19"/>
    </row>
    <row r="265" spans="2:12" x14ac:dyDescent="0.25">
      <c r="B265" s="19"/>
      <c r="C265" s="98">
        <v>260</v>
      </c>
      <c r="D265" s="105">
        <f>'4 - Contabilização'!D270</f>
        <v>1.4887095741454467E-12</v>
      </c>
      <c r="E265" s="105">
        <f>+'4 - Contabilização'!G270</f>
        <v>0</v>
      </c>
      <c r="F265" s="105">
        <f>-'4 - Contabilização'!J270</f>
        <v>0</v>
      </c>
      <c r="G265" s="110">
        <f t="shared" si="8"/>
        <v>1.4887095741454467E-12</v>
      </c>
      <c r="H265" s="3"/>
      <c r="I265" s="98">
        <v>260</v>
      </c>
      <c r="J265" s="99">
        <f>'5 - Ajuste Fiscal'!G265*34%</f>
        <v>5.0616125520945188E-13</v>
      </c>
      <c r="K265" s="111" t="str">
        <f t="shared" si="9"/>
        <v>Ativo</v>
      </c>
      <c r="L265" s="19"/>
    </row>
    <row r="266" spans="2:12" x14ac:dyDescent="0.25">
      <c r="B266" s="19"/>
      <c r="C266" s="98">
        <v>261</v>
      </c>
      <c r="D266" s="105">
        <f>'4 - Contabilização'!D271</f>
        <v>1.4947747612284176E-12</v>
      </c>
      <c r="E266" s="105">
        <f>+'4 - Contabilização'!G271</f>
        <v>0</v>
      </c>
      <c r="F266" s="105">
        <f>-'4 - Contabilização'!J271</f>
        <v>0</v>
      </c>
      <c r="G266" s="110">
        <f t="shared" si="8"/>
        <v>1.4947747612284176E-12</v>
      </c>
      <c r="H266" s="3"/>
      <c r="I266" s="98">
        <v>261</v>
      </c>
      <c r="J266" s="99">
        <f>'5 - Ajuste Fiscal'!G266*34%</f>
        <v>5.0822341881766198E-13</v>
      </c>
      <c r="K266" s="111" t="str">
        <f t="shared" si="9"/>
        <v>Ativo</v>
      </c>
      <c r="L266" s="19"/>
    </row>
    <row r="267" spans="2:12" x14ac:dyDescent="0.25">
      <c r="B267" s="19"/>
      <c r="C267" s="98">
        <v>262</v>
      </c>
      <c r="D267" s="105">
        <f>'4 - Contabilização'!D272</f>
        <v>1.5008646586343356E-12</v>
      </c>
      <c r="E267" s="105">
        <f>+'4 - Contabilização'!G272</f>
        <v>0</v>
      </c>
      <c r="F267" s="105">
        <f>-'4 - Contabilização'!J272</f>
        <v>0</v>
      </c>
      <c r="G267" s="110">
        <f t="shared" si="8"/>
        <v>1.5008646586343356E-12</v>
      </c>
      <c r="H267" s="3"/>
      <c r="I267" s="98">
        <v>262</v>
      </c>
      <c r="J267" s="99">
        <f>'5 - Ajuste Fiscal'!G267*34%</f>
        <v>5.1029398393567412E-13</v>
      </c>
      <c r="K267" s="111" t="str">
        <f t="shared" si="9"/>
        <v>Ativo</v>
      </c>
      <c r="L267" s="19"/>
    </row>
    <row r="268" spans="2:12" x14ac:dyDescent="0.25">
      <c r="B268" s="19"/>
      <c r="C268" s="98">
        <v>263</v>
      </c>
      <c r="D268" s="105">
        <f>'4 - Contabilização'!D273</f>
        <v>1.506979367036115E-12</v>
      </c>
      <c r="E268" s="105">
        <f>+'4 - Contabilização'!G273</f>
        <v>0</v>
      </c>
      <c r="F268" s="105">
        <f>-'4 - Contabilização'!J273</f>
        <v>0</v>
      </c>
      <c r="G268" s="110">
        <f t="shared" si="8"/>
        <v>1.506979367036115E-12</v>
      </c>
      <c r="H268" s="3"/>
      <c r="I268" s="98">
        <v>263</v>
      </c>
      <c r="J268" s="99">
        <f>'5 - Ajuste Fiscal'!G268*34%</f>
        <v>5.1237298479227917E-13</v>
      </c>
      <c r="K268" s="111" t="str">
        <f t="shared" si="9"/>
        <v>Ativo</v>
      </c>
      <c r="L268" s="19"/>
    </row>
    <row r="269" spans="2:12" x14ac:dyDescent="0.25">
      <c r="B269" s="19"/>
      <c r="C269" s="98">
        <v>264</v>
      </c>
      <c r="D269" s="105">
        <f>'4 - Contabilização'!D274</f>
        <v>1.5131189875168243E-12</v>
      </c>
      <c r="E269" s="105">
        <f>+'4 - Contabilização'!G274</f>
        <v>0</v>
      </c>
      <c r="F269" s="105">
        <f>-'4 - Contabilização'!J274</f>
        <v>0</v>
      </c>
      <c r="G269" s="110">
        <f t="shared" si="8"/>
        <v>1.5131189875168243E-12</v>
      </c>
      <c r="H269" s="3"/>
      <c r="I269" s="98">
        <v>264</v>
      </c>
      <c r="J269" s="99">
        <f>'5 - Ajuste Fiscal'!G269*34%</f>
        <v>5.1446045575572028E-13</v>
      </c>
      <c r="K269" s="111" t="str">
        <f t="shared" si="9"/>
        <v>Ativo</v>
      </c>
      <c r="L269" s="19"/>
    </row>
    <row r="270" spans="2:12" x14ac:dyDescent="0.25">
      <c r="B270" s="19"/>
      <c r="C270" s="74">
        <v>265</v>
      </c>
      <c r="D270" s="80">
        <f>'4 - Contabilização'!D275</f>
        <v>1.5192836215713564E-12</v>
      </c>
      <c r="E270" s="80">
        <f>+'4 - Contabilização'!G275</f>
        <v>0</v>
      </c>
      <c r="F270" s="80">
        <f>-'4 - Contabilização'!J275</f>
        <v>0</v>
      </c>
      <c r="G270" s="91">
        <f t="shared" si="8"/>
        <v>1.5192836215713564E-12</v>
      </c>
      <c r="H270" s="3"/>
      <c r="I270" s="74">
        <v>265</v>
      </c>
      <c r="J270" s="75">
        <f>'5 - Ajuste Fiscal'!G270*34%</f>
        <v>5.1655643133426118E-13</v>
      </c>
      <c r="K270" s="93" t="str">
        <f t="shared" si="9"/>
        <v>Ativo</v>
      </c>
      <c r="L270" s="19"/>
    </row>
    <row r="271" spans="2:12" x14ac:dyDescent="0.25">
      <c r="B271" s="19"/>
      <c r="C271" s="74">
        <v>266</v>
      </c>
      <c r="D271" s="80">
        <f>'4 - Contabilização'!D276</f>
        <v>1.5254733711081078E-12</v>
      </c>
      <c r="E271" s="80">
        <f>+'4 - Contabilização'!G276</f>
        <v>0</v>
      </c>
      <c r="F271" s="80">
        <f>-'4 - Contabilização'!J276</f>
        <v>0</v>
      </c>
      <c r="G271" s="91">
        <f t="shared" si="8"/>
        <v>1.5254733711081078E-12</v>
      </c>
      <c r="H271" s="3"/>
      <c r="I271" s="74">
        <v>266</v>
      </c>
      <c r="J271" s="75">
        <f>'5 - Ajuste Fiscal'!G271*34%</f>
        <v>5.1866094617675675E-13</v>
      </c>
      <c r="K271" s="93" t="str">
        <f t="shared" si="9"/>
        <v>Ativo</v>
      </c>
      <c r="L271" s="19"/>
    </row>
    <row r="272" spans="2:12" x14ac:dyDescent="0.25">
      <c r="B272" s="19"/>
      <c r="C272" s="74">
        <v>267</v>
      </c>
      <c r="D272" s="80">
        <f>'4 - Contabilização'!D277</f>
        <v>1.5316883384506617E-12</v>
      </c>
      <c r="E272" s="80">
        <f>+'4 - Contabilização'!G277</f>
        <v>0</v>
      </c>
      <c r="F272" s="80">
        <f>-'4 - Contabilização'!J277</f>
        <v>0</v>
      </c>
      <c r="G272" s="91">
        <f t="shared" si="8"/>
        <v>1.5316883384506617E-12</v>
      </c>
      <c r="H272" s="3"/>
      <c r="I272" s="74">
        <v>267</v>
      </c>
      <c r="J272" s="75">
        <f>'5 - Ajuste Fiscal'!G272*34%</f>
        <v>5.2077403507322497E-13</v>
      </c>
      <c r="K272" s="93" t="str">
        <f t="shared" si="9"/>
        <v>Ativo</v>
      </c>
      <c r="L272" s="19"/>
    </row>
    <row r="273" spans="2:12" x14ac:dyDescent="0.25">
      <c r="B273" s="19"/>
      <c r="C273" s="74">
        <v>268</v>
      </c>
      <c r="D273" s="80">
        <f>'4 - Contabilização'!D278</f>
        <v>1.5379286263394804E-12</v>
      </c>
      <c r="E273" s="80">
        <f>+'4 - Contabilização'!G278</f>
        <v>0</v>
      </c>
      <c r="F273" s="80">
        <f>-'4 - Contabilização'!J278</f>
        <v>0</v>
      </c>
      <c r="G273" s="91">
        <f t="shared" si="8"/>
        <v>1.5379286263394804E-12</v>
      </c>
      <c r="H273" s="3"/>
      <c r="I273" s="74">
        <v>268</v>
      </c>
      <c r="J273" s="75">
        <f>'5 - Ajuste Fiscal'!G273*34%</f>
        <v>5.2289573295542335E-13</v>
      </c>
      <c r="K273" s="93" t="str">
        <f t="shared" si="9"/>
        <v>Ativo</v>
      </c>
      <c r="L273" s="19"/>
    </row>
    <row r="274" spans="2:12" x14ac:dyDescent="0.25">
      <c r="B274" s="19"/>
      <c r="C274" s="74">
        <v>269</v>
      </c>
      <c r="D274" s="80">
        <f>'4 - Contabilização'!D279</f>
        <v>1.5441943379336036E-12</v>
      </c>
      <c r="E274" s="80">
        <f>+'4 - Contabilização'!G279</f>
        <v>0</v>
      </c>
      <c r="F274" s="80">
        <f>-'4 - Contabilização'!J279</f>
        <v>0</v>
      </c>
      <c r="G274" s="91">
        <f t="shared" si="8"/>
        <v>1.5441943379336036E-12</v>
      </c>
      <c r="H274" s="3"/>
      <c r="I274" s="74">
        <v>269</v>
      </c>
      <c r="J274" s="75">
        <f>'5 - Ajuste Fiscal'!G274*34%</f>
        <v>5.2502607489742525E-13</v>
      </c>
      <c r="K274" s="93" t="str">
        <f t="shared" si="9"/>
        <v>Ativo</v>
      </c>
      <c r="L274" s="19"/>
    </row>
    <row r="275" spans="2:12" x14ac:dyDescent="0.25">
      <c r="B275" s="19"/>
      <c r="C275" s="74">
        <v>270</v>
      </c>
      <c r="D275" s="80">
        <f>'4 - Contabilização'!D280</f>
        <v>1.550485576812354E-12</v>
      </c>
      <c r="E275" s="80">
        <f>+'4 - Contabilização'!G280</f>
        <v>0</v>
      </c>
      <c r="F275" s="80">
        <f>-'4 - Contabilização'!J280</f>
        <v>0</v>
      </c>
      <c r="G275" s="91">
        <f t="shared" si="8"/>
        <v>1.550485576812354E-12</v>
      </c>
      <c r="H275" s="3"/>
      <c r="I275" s="74">
        <v>270</v>
      </c>
      <c r="J275" s="75">
        <f>'5 - Ajuste Fiscal'!G275*34%</f>
        <v>5.2716509611620039E-13</v>
      </c>
      <c r="K275" s="93" t="str">
        <f t="shared" si="9"/>
        <v>Ativo</v>
      </c>
      <c r="L275" s="19"/>
    </row>
    <row r="276" spans="2:12" x14ac:dyDescent="0.25">
      <c r="B276" s="19"/>
      <c r="C276" s="74">
        <v>271</v>
      </c>
      <c r="D276" s="80">
        <f>'4 - Contabilização'!D281</f>
        <v>1.5568024469770489E-12</v>
      </c>
      <c r="E276" s="80">
        <f>+'4 - Contabilização'!G281</f>
        <v>0</v>
      </c>
      <c r="F276" s="80">
        <f>-'4 - Contabilização'!J281</f>
        <v>0</v>
      </c>
      <c r="G276" s="91">
        <f t="shared" si="8"/>
        <v>1.5568024469770489E-12</v>
      </c>
      <c r="H276" s="3"/>
      <c r="I276" s="74">
        <v>271</v>
      </c>
      <c r="J276" s="75">
        <f>'5 - Ajuste Fiscal'!G276*34%</f>
        <v>5.2931283197219664E-13</v>
      </c>
      <c r="K276" s="93" t="str">
        <f t="shared" si="9"/>
        <v>Ativo</v>
      </c>
      <c r="L276" s="19"/>
    </row>
    <row r="277" spans="2:12" x14ac:dyDescent="0.25">
      <c r="B277" s="19"/>
      <c r="C277" s="74">
        <v>272</v>
      </c>
      <c r="D277" s="80">
        <f>'4 - Contabilização'!D282</f>
        <v>1.5631450528527202E-12</v>
      </c>
      <c r="E277" s="80">
        <f>+'4 - Contabilização'!G282</f>
        <v>0</v>
      </c>
      <c r="F277" s="80">
        <f>-'4 - Contabilização'!J282</f>
        <v>0</v>
      </c>
      <c r="G277" s="91">
        <f t="shared" si="8"/>
        <v>1.5631450528527202E-12</v>
      </c>
      <c r="H277" s="3"/>
      <c r="I277" s="74">
        <v>272</v>
      </c>
      <c r="J277" s="75">
        <f>'5 - Ajuste Fiscal'!G277*34%</f>
        <v>5.3146931796992493E-13</v>
      </c>
      <c r="K277" s="93" t="str">
        <f t="shared" si="9"/>
        <v>Ativo</v>
      </c>
      <c r="L277" s="19"/>
    </row>
    <row r="278" spans="2:12" x14ac:dyDescent="0.25">
      <c r="B278" s="19"/>
      <c r="C278" s="74">
        <v>273</v>
      </c>
      <c r="D278" s="80">
        <f>'4 - Contabilização'!D283</f>
        <v>1.5695134992898396E-12</v>
      </c>
      <c r="E278" s="80">
        <f>+'4 - Contabilização'!G283</f>
        <v>0</v>
      </c>
      <c r="F278" s="80">
        <f>-'4 - Contabilização'!J283</f>
        <v>0</v>
      </c>
      <c r="G278" s="91">
        <f t="shared" si="8"/>
        <v>1.5695134992898396E-12</v>
      </c>
      <c r="H278" s="3"/>
      <c r="I278" s="74">
        <v>273</v>
      </c>
      <c r="J278" s="75">
        <f>'5 - Ajuste Fiscal'!G278*34%</f>
        <v>5.3363458975854552E-13</v>
      </c>
      <c r="K278" s="93" t="str">
        <f t="shared" si="9"/>
        <v>Ativo</v>
      </c>
      <c r="L278" s="19"/>
    </row>
    <row r="279" spans="2:12" x14ac:dyDescent="0.25">
      <c r="B279" s="19"/>
      <c r="C279" s="74">
        <v>274</v>
      </c>
      <c r="D279" s="80">
        <f>'4 - Contabilização'!D284</f>
        <v>1.5759078915660534E-12</v>
      </c>
      <c r="E279" s="80">
        <f>+'4 - Contabilização'!G284</f>
        <v>0</v>
      </c>
      <c r="F279" s="80">
        <f>-'4 - Contabilização'!J284</f>
        <v>0</v>
      </c>
      <c r="G279" s="91">
        <f t="shared" si="8"/>
        <v>1.5759078915660534E-12</v>
      </c>
      <c r="H279" s="3"/>
      <c r="I279" s="74">
        <v>274</v>
      </c>
      <c r="J279" s="75">
        <f>'5 - Ajuste Fiscal'!G279*34%</f>
        <v>5.3580868313245826E-13</v>
      </c>
      <c r="K279" s="93" t="str">
        <f t="shared" si="9"/>
        <v>Ativo</v>
      </c>
      <c r="L279" s="19"/>
    </row>
    <row r="280" spans="2:12" x14ac:dyDescent="0.25">
      <c r="B280" s="19"/>
      <c r="C280" s="74">
        <v>275</v>
      </c>
      <c r="D280" s="80">
        <f>'4 - Contabilização'!D285</f>
        <v>1.5823283353879218E-12</v>
      </c>
      <c r="E280" s="80">
        <f>+'4 - Contabilização'!G285</f>
        <v>0</v>
      </c>
      <c r="F280" s="80">
        <f>-'4 - Contabilização'!J285</f>
        <v>0</v>
      </c>
      <c r="G280" s="91">
        <f t="shared" si="8"/>
        <v>1.5823283353879218E-12</v>
      </c>
      <c r="H280" s="3"/>
      <c r="I280" s="74">
        <v>275</v>
      </c>
      <c r="J280" s="75">
        <f>'5 - Ajuste Fiscal'!G280*34%</f>
        <v>5.3799163403189347E-13</v>
      </c>
      <c r="K280" s="93" t="str">
        <f t="shared" si="9"/>
        <v>Ativo</v>
      </c>
      <c r="L280" s="19"/>
    </row>
    <row r="281" spans="2:12" x14ac:dyDescent="0.25">
      <c r="B281" s="19"/>
      <c r="C281" s="74">
        <v>276</v>
      </c>
      <c r="D281" s="80">
        <f>'4 - Contabilização'!D286</f>
        <v>1.5887749368926664E-12</v>
      </c>
      <c r="E281" s="80">
        <f>+'4 - Contabilização'!G286</f>
        <v>0</v>
      </c>
      <c r="F281" s="80">
        <f>-'4 - Contabilização'!J286</f>
        <v>0</v>
      </c>
      <c r="G281" s="91">
        <f t="shared" si="8"/>
        <v>1.5887749368926664E-12</v>
      </c>
      <c r="H281" s="3"/>
      <c r="I281" s="74">
        <v>276</v>
      </c>
      <c r="J281" s="75">
        <f>'5 - Ajuste Fiscal'!G281*34%</f>
        <v>5.4018347854350665E-13</v>
      </c>
      <c r="K281" s="93" t="str">
        <f t="shared" si="9"/>
        <v>Ativo</v>
      </c>
      <c r="L281" s="19"/>
    </row>
    <row r="282" spans="2:12" x14ac:dyDescent="0.25">
      <c r="B282" s="19"/>
      <c r="C282" s="98">
        <v>277</v>
      </c>
      <c r="D282" s="105">
        <f>'4 - Contabilização'!D287</f>
        <v>1.5952478026499252E-12</v>
      </c>
      <c r="E282" s="105">
        <f>+'4 - Contabilização'!G287</f>
        <v>0</v>
      </c>
      <c r="F282" s="105">
        <f>-'4 - Contabilização'!J287</f>
        <v>0</v>
      </c>
      <c r="G282" s="110">
        <f t="shared" si="8"/>
        <v>1.5952478026499252E-12</v>
      </c>
      <c r="H282" s="3"/>
      <c r="I282" s="98">
        <v>277</v>
      </c>
      <c r="J282" s="99">
        <f>'5 - Ajuste Fiscal'!G282*34%</f>
        <v>5.423842529009746E-13</v>
      </c>
      <c r="K282" s="111" t="str">
        <f t="shared" si="9"/>
        <v>Ativo</v>
      </c>
      <c r="L282" s="19"/>
    </row>
    <row r="283" spans="2:12" x14ac:dyDescent="0.25">
      <c r="B283" s="19"/>
      <c r="C283" s="98">
        <v>278</v>
      </c>
      <c r="D283" s="105">
        <f>'4 - Contabilização'!D288</f>
        <v>1.6017470396635141E-12</v>
      </c>
      <c r="E283" s="105">
        <f>+'4 - Contabilização'!G288</f>
        <v>0</v>
      </c>
      <c r="F283" s="105">
        <f>-'4 - Contabilização'!J288</f>
        <v>0</v>
      </c>
      <c r="G283" s="110">
        <f t="shared" si="8"/>
        <v>1.6017470396635141E-12</v>
      </c>
      <c r="H283" s="3"/>
      <c r="I283" s="98">
        <v>278</v>
      </c>
      <c r="J283" s="99">
        <f>'5 - Ajuste Fiscal'!G283*34%</f>
        <v>5.4459399348559482E-13</v>
      </c>
      <c r="K283" s="111" t="str">
        <f t="shared" si="9"/>
        <v>Ativo</v>
      </c>
      <c r="L283" s="19"/>
    </row>
    <row r="284" spans="2:12" x14ac:dyDescent="0.25">
      <c r="B284" s="19"/>
      <c r="C284" s="98">
        <v>279</v>
      </c>
      <c r="D284" s="105">
        <f>'4 - Contabilização'!D289</f>
        <v>1.6082727553731956E-12</v>
      </c>
      <c r="E284" s="105">
        <f>+'4 - Contabilização'!G289</f>
        <v>0</v>
      </c>
      <c r="F284" s="105">
        <f>-'4 - Contabilização'!J289</f>
        <v>0</v>
      </c>
      <c r="G284" s="110">
        <f t="shared" si="8"/>
        <v>1.6082727553731956E-12</v>
      </c>
      <c r="H284" s="3"/>
      <c r="I284" s="98">
        <v>279</v>
      </c>
      <c r="J284" s="99">
        <f>'5 - Ajuste Fiscal'!G284*34%</f>
        <v>5.4681273682688656E-13</v>
      </c>
      <c r="K284" s="111" t="str">
        <f t="shared" si="9"/>
        <v>Ativo</v>
      </c>
      <c r="L284" s="19"/>
    </row>
    <row r="285" spans="2:12" x14ac:dyDescent="0.25">
      <c r="B285" s="19"/>
      <c r="C285" s="98">
        <v>280</v>
      </c>
      <c r="D285" s="105">
        <f>'4 - Contabilização'!D290</f>
        <v>1.6148250576564551E-12</v>
      </c>
      <c r="E285" s="105">
        <f>+'4 - Contabilização'!G290</f>
        <v>0</v>
      </c>
      <c r="F285" s="105">
        <f>-'4 - Contabilização'!J290</f>
        <v>0</v>
      </c>
      <c r="G285" s="110">
        <f t="shared" si="8"/>
        <v>1.6148250576564551E-12</v>
      </c>
      <c r="H285" s="3"/>
      <c r="I285" s="98">
        <v>280</v>
      </c>
      <c r="J285" s="99">
        <f>'5 - Ajuste Fiscal'!G285*34%</f>
        <v>5.4904051960319474E-13</v>
      </c>
      <c r="K285" s="111" t="str">
        <f t="shared" si="9"/>
        <v>Ativo</v>
      </c>
      <c r="L285" s="19"/>
    </row>
    <row r="286" spans="2:12" x14ac:dyDescent="0.25">
      <c r="B286" s="19"/>
      <c r="C286" s="98">
        <v>281</v>
      </c>
      <c r="D286" s="105">
        <f>'4 - Contabilização'!D291</f>
        <v>1.6214040548302847E-12</v>
      </c>
      <c r="E286" s="105">
        <f>+'4 - Contabilização'!G291</f>
        <v>0</v>
      </c>
      <c r="F286" s="105">
        <f>-'4 - Contabilização'!J291</f>
        <v>0</v>
      </c>
      <c r="G286" s="110">
        <f t="shared" si="8"/>
        <v>1.6214040548302847E-12</v>
      </c>
      <c r="H286" s="3"/>
      <c r="I286" s="98">
        <v>281</v>
      </c>
      <c r="J286" s="99">
        <f>'5 - Ajuste Fiscal'!G286*34%</f>
        <v>5.5127737864229681E-13</v>
      </c>
      <c r="K286" s="111" t="str">
        <f t="shared" si="9"/>
        <v>Ativo</v>
      </c>
      <c r="L286" s="19"/>
    </row>
    <row r="287" spans="2:12" x14ac:dyDescent="0.25">
      <c r="B287" s="19"/>
      <c r="C287" s="98">
        <v>282</v>
      </c>
      <c r="D287" s="105">
        <f>'4 - Contabilização'!D292</f>
        <v>1.6280098556529725E-12</v>
      </c>
      <c r="E287" s="105">
        <f>+'4 - Contabilização'!G292</f>
        <v>0</v>
      </c>
      <c r="F287" s="105">
        <f>-'4 - Contabilização'!J292</f>
        <v>0</v>
      </c>
      <c r="G287" s="110">
        <f t="shared" si="8"/>
        <v>1.6280098556529725E-12</v>
      </c>
      <c r="H287" s="3"/>
      <c r="I287" s="98">
        <v>282</v>
      </c>
      <c r="J287" s="99">
        <f>'5 - Ajuste Fiscal'!G287*34%</f>
        <v>5.5352335092201069E-13</v>
      </c>
      <c r="K287" s="111" t="str">
        <f t="shared" si="9"/>
        <v>Ativo</v>
      </c>
      <c r="L287" s="19"/>
    </row>
    <row r="288" spans="2:12" x14ac:dyDescent="0.25">
      <c r="B288" s="19"/>
      <c r="C288" s="98">
        <v>283</v>
      </c>
      <c r="D288" s="105">
        <f>'4 - Contabilização'!D293</f>
        <v>1.6346425693259021E-12</v>
      </c>
      <c r="E288" s="105">
        <f>+'4 - Contabilização'!G293</f>
        <v>0</v>
      </c>
      <c r="F288" s="105">
        <f>-'4 - Contabilização'!J293</f>
        <v>0</v>
      </c>
      <c r="G288" s="110">
        <f t="shared" si="8"/>
        <v>1.6346425693259021E-12</v>
      </c>
      <c r="H288" s="3"/>
      <c r="I288" s="98">
        <v>283</v>
      </c>
      <c r="J288" s="99">
        <f>'5 - Ajuste Fiscal'!G288*34%</f>
        <v>5.557784735708068E-13</v>
      </c>
      <c r="K288" s="111" t="str">
        <f t="shared" si="9"/>
        <v>Ativo</v>
      </c>
      <c r="L288" s="19"/>
    </row>
    <row r="289" spans="2:12" x14ac:dyDescent="0.25">
      <c r="B289" s="19"/>
      <c r="C289" s="98">
        <v>284</v>
      </c>
      <c r="D289" s="105">
        <f>'4 - Contabilização'!D294</f>
        <v>1.6413023054953568E-12</v>
      </c>
      <c r="E289" s="105">
        <f>+'4 - Contabilização'!G294</f>
        <v>0</v>
      </c>
      <c r="F289" s="105">
        <f>-'4 - Contabilização'!J294</f>
        <v>0</v>
      </c>
      <c r="G289" s="110">
        <f t="shared" si="8"/>
        <v>1.6413023054953568E-12</v>
      </c>
      <c r="H289" s="3"/>
      <c r="I289" s="98">
        <v>284</v>
      </c>
      <c r="J289" s="99">
        <f>'5 - Ajuste Fiscal'!G289*34%</f>
        <v>5.5804278386842135E-13</v>
      </c>
      <c r="K289" s="111" t="str">
        <f t="shared" si="9"/>
        <v>Ativo</v>
      </c>
      <c r="L289" s="19"/>
    </row>
    <row r="290" spans="2:12" x14ac:dyDescent="0.25">
      <c r="B290" s="19"/>
      <c r="C290" s="98">
        <v>285</v>
      </c>
      <c r="D290" s="105">
        <f>'4 - Contabilização'!D295</f>
        <v>1.6479891742543323E-12</v>
      </c>
      <c r="E290" s="105">
        <f>+'4 - Contabilização'!G295</f>
        <v>0</v>
      </c>
      <c r="F290" s="105">
        <f>-'4 - Contabilização'!J295</f>
        <v>0</v>
      </c>
      <c r="G290" s="110">
        <f t="shared" si="8"/>
        <v>1.6479891742543323E-12</v>
      </c>
      <c r="H290" s="3"/>
      <c r="I290" s="98">
        <v>285</v>
      </c>
      <c r="J290" s="99">
        <f>'5 - Ajuste Fiscal'!G290*34%</f>
        <v>5.6031631924647303E-13</v>
      </c>
      <c r="K290" s="111" t="str">
        <f t="shared" si="9"/>
        <v>Ativo</v>
      </c>
      <c r="L290" s="19"/>
    </row>
    <row r="291" spans="2:12" x14ac:dyDescent="0.25">
      <c r="B291" s="19"/>
      <c r="C291" s="98">
        <v>286</v>
      </c>
      <c r="D291" s="105">
        <f>'4 - Contabilização'!D296</f>
        <v>1.6547032861443569E-12</v>
      </c>
      <c r="E291" s="105">
        <f>+'4 - Contabilização'!G296</f>
        <v>0</v>
      </c>
      <c r="F291" s="105">
        <f>-'4 - Contabilização'!J296</f>
        <v>0</v>
      </c>
      <c r="G291" s="110">
        <f t="shared" si="8"/>
        <v>1.6547032861443569E-12</v>
      </c>
      <c r="H291" s="3"/>
      <c r="I291" s="98">
        <v>286</v>
      </c>
      <c r="J291" s="99">
        <f>'5 - Ajuste Fiscal'!G291*34%</f>
        <v>5.6259911728908134E-13</v>
      </c>
      <c r="K291" s="111" t="str">
        <f t="shared" si="9"/>
        <v>Ativo</v>
      </c>
      <c r="L291" s="19"/>
    </row>
    <row r="292" spans="2:12" x14ac:dyDescent="0.25">
      <c r="B292" s="19"/>
      <c r="C292" s="98">
        <v>287</v>
      </c>
      <c r="D292" s="105">
        <f>'4 - Contabilização'!D297</f>
        <v>1.6614447521573187E-12</v>
      </c>
      <c r="E292" s="105">
        <f>+'4 - Contabilização'!G297</f>
        <v>0</v>
      </c>
      <c r="F292" s="105">
        <f>-'4 - Contabilização'!J297</f>
        <v>0</v>
      </c>
      <c r="G292" s="110">
        <f t="shared" si="8"/>
        <v>1.6614447521573187E-12</v>
      </c>
      <c r="H292" s="3"/>
      <c r="I292" s="98">
        <v>287</v>
      </c>
      <c r="J292" s="99">
        <f>'5 - Ajuste Fiscal'!G292*34%</f>
        <v>5.6489121573348842E-13</v>
      </c>
      <c r="K292" s="111" t="str">
        <f t="shared" si="9"/>
        <v>Ativo</v>
      </c>
      <c r="L292" s="19"/>
    </row>
    <row r="293" spans="2:12" x14ac:dyDescent="0.25">
      <c r="B293" s="19"/>
      <c r="C293" s="98">
        <v>288</v>
      </c>
      <c r="D293" s="105">
        <f>'4 - Contabilização'!D298</f>
        <v>1.6682136837373003E-12</v>
      </c>
      <c r="E293" s="105">
        <f>+'4 - Contabilização'!G298</f>
        <v>0</v>
      </c>
      <c r="F293" s="105">
        <f>-'4 - Contabilização'!J298</f>
        <v>0</v>
      </c>
      <c r="G293" s="110">
        <f t="shared" si="8"/>
        <v>1.6682136837373003E-12</v>
      </c>
      <c r="H293" s="3"/>
      <c r="I293" s="98">
        <v>288</v>
      </c>
      <c r="J293" s="99">
        <f>'5 - Ajuste Fiscal'!G293*34%</f>
        <v>5.6719265247068211E-13</v>
      </c>
      <c r="K293" s="111" t="str">
        <f t="shared" si="9"/>
        <v>Ativo</v>
      </c>
      <c r="L293" s="19"/>
    </row>
    <row r="294" spans="2:12" x14ac:dyDescent="0.25">
      <c r="B294" s="19"/>
      <c r="C294" s="74">
        <v>289</v>
      </c>
      <c r="D294" s="80">
        <f>'4 - Contabilização'!D299</f>
        <v>1.6750101927824221E-12</v>
      </c>
      <c r="E294" s="80">
        <f>+'4 - Contabilização'!G299</f>
        <v>0</v>
      </c>
      <c r="F294" s="80">
        <f>-'4 - Contabilização'!J299</f>
        <v>0</v>
      </c>
      <c r="G294" s="91">
        <f t="shared" si="8"/>
        <v>1.6750101927824221E-12</v>
      </c>
      <c r="H294" s="3"/>
      <c r="I294" s="74">
        <v>289</v>
      </c>
      <c r="J294" s="75">
        <f>'5 - Ajuste Fiscal'!G294*34%</f>
        <v>5.6950346554602357E-13</v>
      </c>
      <c r="K294" s="93" t="str">
        <f t="shared" si="9"/>
        <v>Ativo</v>
      </c>
      <c r="L294" s="19"/>
    </row>
    <row r="295" spans="2:12" x14ac:dyDescent="0.25">
      <c r="B295" s="19"/>
      <c r="C295" s="74">
        <v>290</v>
      </c>
      <c r="D295" s="80">
        <f>'4 - Contabilização'!D300</f>
        <v>1.6818343916466906E-12</v>
      </c>
      <c r="E295" s="80">
        <f>+'4 - Contabilização'!G300</f>
        <v>0</v>
      </c>
      <c r="F295" s="80">
        <f>-'4 - Contabilização'!J300</f>
        <v>0</v>
      </c>
      <c r="G295" s="91">
        <f t="shared" si="8"/>
        <v>1.6818343916466906E-12</v>
      </c>
      <c r="H295" s="3"/>
      <c r="I295" s="74">
        <v>290</v>
      </c>
      <c r="J295" s="75">
        <f>'5 - Ajuste Fiscal'!G295*34%</f>
        <v>5.7182369315987478E-13</v>
      </c>
      <c r="K295" s="93" t="str">
        <f t="shared" si="9"/>
        <v>Ativo</v>
      </c>
      <c r="L295" s="19"/>
    </row>
    <row r="296" spans="2:12" x14ac:dyDescent="0.25">
      <c r="B296" s="19"/>
      <c r="C296" s="74">
        <v>291</v>
      </c>
      <c r="D296" s="80">
        <f>'4 - Contabilização'!D301</f>
        <v>1.6886863931418561E-12</v>
      </c>
      <c r="E296" s="80">
        <f>+'4 - Contabilização'!G301</f>
        <v>0</v>
      </c>
      <c r="F296" s="80">
        <f>-'4 - Contabilização'!J301</f>
        <v>0</v>
      </c>
      <c r="G296" s="91">
        <f t="shared" si="8"/>
        <v>1.6886863931418561E-12</v>
      </c>
      <c r="H296" s="3"/>
      <c r="I296" s="74">
        <v>291</v>
      </c>
      <c r="J296" s="75">
        <f>'5 - Ajuste Fiscal'!G296*34%</f>
        <v>5.741533736682311E-13</v>
      </c>
      <c r="K296" s="93" t="str">
        <f t="shared" si="9"/>
        <v>Ativo</v>
      </c>
      <c r="L296" s="19"/>
    </row>
    <row r="297" spans="2:12" x14ac:dyDescent="0.25">
      <c r="B297" s="19"/>
      <c r="C297" s="74">
        <v>292</v>
      </c>
      <c r="D297" s="80">
        <f>'4 - Contabilização'!D302</f>
        <v>1.6955663105392785E-12</v>
      </c>
      <c r="E297" s="80">
        <f>+'4 - Contabilização'!G302</f>
        <v>0</v>
      </c>
      <c r="F297" s="80">
        <f>-'4 - Contabilização'!J302</f>
        <v>0</v>
      </c>
      <c r="G297" s="91">
        <f t="shared" si="8"/>
        <v>1.6955663105392785E-12</v>
      </c>
      <c r="H297" s="3"/>
      <c r="I297" s="74">
        <v>292</v>
      </c>
      <c r="J297" s="75">
        <f>'5 - Ajuste Fiscal'!G297*34%</f>
        <v>5.764925455833547E-13</v>
      </c>
      <c r="K297" s="93" t="str">
        <f t="shared" si="9"/>
        <v>Ativo</v>
      </c>
      <c r="L297" s="19"/>
    </row>
    <row r="298" spans="2:12" x14ac:dyDescent="0.25">
      <c r="B298" s="19"/>
      <c r="C298" s="74">
        <v>293</v>
      </c>
      <c r="D298" s="80">
        <f>'4 - Contabilização'!D303</f>
        <v>1.7024742575717994E-12</v>
      </c>
      <c r="E298" s="80">
        <f>+'4 - Contabilização'!G303</f>
        <v>0</v>
      </c>
      <c r="F298" s="80">
        <f>-'4 - Contabilização'!J303</f>
        <v>0</v>
      </c>
      <c r="G298" s="91">
        <f t="shared" si="8"/>
        <v>1.7024742575717994E-12</v>
      </c>
      <c r="H298" s="3"/>
      <c r="I298" s="74">
        <v>293</v>
      </c>
      <c r="J298" s="75">
        <f>'5 - Ajuste Fiscal'!G298*34%</f>
        <v>5.788412475744118E-13</v>
      </c>
      <c r="K298" s="93" t="str">
        <f t="shared" si="9"/>
        <v>Ativo</v>
      </c>
      <c r="L298" s="19"/>
    </row>
    <row r="299" spans="2:12" x14ac:dyDescent="0.25">
      <c r="B299" s="19"/>
      <c r="C299" s="74">
        <v>294</v>
      </c>
      <c r="D299" s="80">
        <f>'4 - Contabilização'!D304</f>
        <v>1.7094103484356218E-12</v>
      </c>
      <c r="E299" s="80">
        <f>+'4 - Contabilização'!G304</f>
        <v>0</v>
      </c>
      <c r="F299" s="80">
        <f>-'4 - Contabilização'!J304</f>
        <v>0</v>
      </c>
      <c r="G299" s="91">
        <f t="shared" si="8"/>
        <v>1.7094103484356218E-12</v>
      </c>
      <c r="H299" s="3"/>
      <c r="I299" s="74">
        <v>294</v>
      </c>
      <c r="J299" s="75">
        <f>'5 - Ajuste Fiscal'!G299*34%</f>
        <v>5.8119951846811146E-13</v>
      </c>
      <c r="K299" s="93" t="str">
        <f t="shared" si="9"/>
        <v>Ativo</v>
      </c>
      <c r="L299" s="19"/>
    </row>
    <row r="300" spans="2:12" x14ac:dyDescent="0.25">
      <c r="B300" s="19"/>
      <c r="C300" s="74">
        <v>295</v>
      </c>
      <c r="D300" s="80">
        <f>'4 - Contabilização'!D305</f>
        <v>1.716374697792198E-12</v>
      </c>
      <c r="E300" s="80">
        <f>+'4 - Contabilização'!G305</f>
        <v>0</v>
      </c>
      <c r="F300" s="80">
        <f>-'4 - Contabilização'!J305</f>
        <v>0</v>
      </c>
      <c r="G300" s="91">
        <f t="shared" si="8"/>
        <v>1.716374697792198E-12</v>
      </c>
      <c r="H300" s="3"/>
      <c r="I300" s="74">
        <v>295</v>
      </c>
      <c r="J300" s="75">
        <f>'5 - Ajuste Fiscal'!G300*34%</f>
        <v>5.8356739724934731E-13</v>
      </c>
      <c r="K300" s="93" t="str">
        <f t="shared" si="9"/>
        <v>Ativo</v>
      </c>
      <c r="L300" s="19"/>
    </row>
    <row r="301" spans="2:12" x14ac:dyDescent="0.25">
      <c r="B301" s="19"/>
      <c r="C301" s="74">
        <v>296</v>
      </c>
      <c r="D301" s="80">
        <f>'4 - Contabilização'!D306</f>
        <v>1.7233674207701254E-12</v>
      </c>
      <c r="E301" s="80">
        <f>+'4 - Contabilização'!G306</f>
        <v>0</v>
      </c>
      <c r="F301" s="80">
        <f>-'4 - Contabilização'!J306</f>
        <v>0</v>
      </c>
      <c r="G301" s="91">
        <f t="shared" si="8"/>
        <v>1.7233674207701254E-12</v>
      </c>
      <c r="H301" s="3"/>
      <c r="I301" s="74">
        <v>296</v>
      </c>
      <c r="J301" s="75">
        <f>'5 - Ajuste Fiscal'!G301*34%</f>
        <v>5.8594492306184266E-13</v>
      </c>
      <c r="K301" s="93" t="str">
        <f t="shared" si="9"/>
        <v>Ativo</v>
      </c>
      <c r="L301" s="19"/>
    </row>
    <row r="302" spans="2:12" x14ac:dyDescent="0.25">
      <c r="B302" s="19"/>
      <c r="C302" s="74">
        <v>297</v>
      </c>
      <c r="D302" s="80">
        <f>'4 - Contabilização'!D307</f>
        <v>1.7303886329670497E-12</v>
      </c>
      <c r="E302" s="80">
        <f>+'4 - Contabilização'!G307</f>
        <v>0</v>
      </c>
      <c r="F302" s="80">
        <f>-'4 - Contabilização'!J307</f>
        <v>0</v>
      </c>
      <c r="G302" s="91">
        <f t="shared" si="8"/>
        <v>1.7303886329670497E-12</v>
      </c>
      <c r="H302" s="3"/>
      <c r="I302" s="74">
        <v>297</v>
      </c>
      <c r="J302" s="75">
        <f>'5 - Ajuste Fiscal'!G302*34%</f>
        <v>5.8833213520879695E-13</v>
      </c>
      <c r="K302" s="93" t="str">
        <f t="shared" si="9"/>
        <v>Ativo</v>
      </c>
      <c r="L302" s="19"/>
    </row>
    <row r="303" spans="2:12" x14ac:dyDescent="0.25">
      <c r="B303" s="19"/>
      <c r="C303" s="74">
        <v>298</v>
      </c>
      <c r="D303" s="80">
        <f>'4 - Contabilização'!D308</f>
        <v>1.7374384504515756E-12</v>
      </c>
      <c r="E303" s="80">
        <f>+'4 - Contabilização'!G308</f>
        <v>0</v>
      </c>
      <c r="F303" s="80">
        <f>-'4 - Contabilização'!J308</f>
        <v>0</v>
      </c>
      <c r="G303" s="91">
        <f t="shared" si="8"/>
        <v>1.7374384504515756E-12</v>
      </c>
      <c r="H303" s="3"/>
      <c r="I303" s="74">
        <v>298</v>
      </c>
      <c r="J303" s="75">
        <f>'5 - Ajuste Fiscal'!G303*34%</f>
        <v>5.9072907315353579E-13</v>
      </c>
      <c r="K303" s="93" t="str">
        <f t="shared" si="9"/>
        <v>Ativo</v>
      </c>
      <c r="L303" s="19"/>
    </row>
    <row r="304" spans="2:12" x14ac:dyDescent="0.25">
      <c r="B304" s="19"/>
      <c r="C304" s="74">
        <v>299</v>
      </c>
      <c r="D304" s="80">
        <f>'4 - Contabilização'!D309</f>
        <v>1.7445169897651854E-12</v>
      </c>
      <c r="E304" s="80">
        <f>+'4 - Contabilização'!G309</f>
        <v>0</v>
      </c>
      <c r="F304" s="80">
        <f>-'4 - Contabilização'!J309</f>
        <v>0</v>
      </c>
      <c r="G304" s="91">
        <f t="shared" si="8"/>
        <v>1.7445169897651854E-12</v>
      </c>
      <c r="H304" s="3"/>
      <c r="I304" s="74">
        <v>299</v>
      </c>
      <c r="J304" s="75">
        <f>'5 - Ajuste Fiscal'!G304*34%</f>
        <v>5.9313577652016311E-13</v>
      </c>
      <c r="K304" s="93" t="str">
        <f t="shared" si="9"/>
        <v>Ativo</v>
      </c>
      <c r="L304" s="19"/>
    </row>
    <row r="305" spans="2:12" x14ac:dyDescent="0.25">
      <c r="B305" s="19"/>
      <c r="C305" s="74">
        <v>300</v>
      </c>
      <c r="D305" s="80">
        <f>'4 - Contabilização'!D310</f>
        <v>1.7516243679241662E-12</v>
      </c>
      <c r="E305" s="80">
        <f>+'4 - Contabilização'!G310</f>
        <v>0</v>
      </c>
      <c r="F305" s="80">
        <f>-'4 - Contabilização'!J310</f>
        <v>0</v>
      </c>
      <c r="G305" s="91">
        <f t="shared" si="8"/>
        <v>1.7516243679241662E-12</v>
      </c>
      <c r="H305" s="3"/>
      <c r="I305" s="74">
        <v>300</v>
      </c>
      <c r="J305" s="75">
        <f>'5 - Ajuste Fiscal'!G305*34%</f>
        <v>5.9555228509421661E-13</v>
      </c>
      <c r="K305" s="93" t="str">
        <f t="shared" si="9"/>
        <v>Ativo</v>
      </c>
      <c r="L305" s="19"/>
    </row>
    <row r="306" spans="2:12" x14ac:dyDescent="0.25">
      <c r="B306" s="19"/>
      <c r="C306" s="98">
        <v>301</v>
      </c>
      <c r="D306" s="105">
        <f>'4 - Contabilização'!D311</f>
        <v>1.7587607024215441E-12</v>
      </c>
      <c r="E306" s="105">
        <f>+'4 - Contabilização'!G311</f>
        <v>0</v>
      </c>
      <c r="F306" s="105">
        <f>-'4 - Contabilização'!J311</f>
        <v>0</v>
      </c>
      <c r="G306" s="110">
        <f t="shared" si="8"/>
        <v>1.7587607024215441E-12</v>
      </c>
      <c r="H306" s="3"/>
      <c r="I306" s="98">
        <v>301</v>
      </c>
      <c r="J306" s="99">
        <f>'5 - Ajuste Fiscal'!G306*34%</f>
        <v>5.9797863882332506E-13</v>
      </c>
      <c r="K306" s="111" t="str">
        <f t="shared" si="9"/>
        <v>Ativo</v>
      </c>
      <c r="L306" s="19"/>
    </row>
    <row r="307" spans="2:12" x14ac:dyDescent="0.25">
      <c r="B307" s="19"/>
      <c r="C307" s="98">
        <v>302</v>
      </c>
      <c r="D307" s="105">
        <f>'4 - Contabilização'!D312</f>
        <v>1.7659261112290258E-12</v>
      </c>
      <c r="E307" s="105">
        <f>+'4 - Contabilização'!G312</f>
        <v>0</v>
      </c>
      <c r="F307" s="105">
        <f>-'4 - Contabilização'!J312</f>
        <v>0</v>
      </c>
      <c r="G307" s="110">
        <f t="shared" si="8"/>
        <v>1.7659261112290258E-12</v>
      </c>
      <c r="H307" s="3"/>
      <c r="I307" s="98">
        <v>302</v>
      </c>
      <c r="J307" s="99">
        <f>'5 - Ajuste Fiscal'!G307*34%</f>
        <v>6.0041487781786886E-13</v>
      </c>
      <c r="K307" s="111" t="str">
        <f t="shared" si="9"/>
        <v>Ativo</v>
      </c>
      <c r="L307" s="19"/>
    </row>
    <row r="308" spans="2:12" x14ac:dyDescent="0.25">
      <c r="B308" s="19"/>
      <c r="C308" s="98">
        <v>303</v>
      </c>
      <c r="D308" s="105">
        <f>'4 - Contabilização'!D313</f>
        <v>1.7731207127989497E-12</v>
      </c>
      <c r="E308" s="105">
        <f>+'4 - Contabilização'!G313</f>
        <v>0</v>
      </c>
      <c r="F308" s="105">
        <f>-'4 - Contabilização'!J313</f>
        <v>0</v>
      </c>
      <c r="G308" s="110">
        <f t="shared" si="8"/>
        <v>1.7731207127989497E-12</v>
      </c>
      <c r="H308" s="3"/>
      <c r="I308" s="98">
        <v>303</v>
      </c>
      <c r="J308" s="99">
        <f>'5 - Ajuste Fiscal'!G308*34%</f>
        <v>6.0286104235164291E-13</v>
      </c>
      <c r="K308" s="111" t="str">
        <f t="shared" si="9"/>
        <v>Ativo</v>
      </c>
      <c r="L308" s="19"/>
    </row>
    <row r="309" spans="2:12" x14ac:dyDescent="0.25">
      <c r="B309" s="19"/>
      <c r="C309" s="98">
        <v>304</v>
      </c>
      <c r="D309" s="105">
        <f>'4 - Contabilização'!D314</f>
        <v>1.7803446260662432E-12</v>
      </c>
      <c r="E309" s="105">
        <f>+'4 - Contabilização'!G314</f>
        <v>0</v>
      </c>
      <c r="F309" s="105">
        <f>-'4 - Contabilização'!J314</f>
        <v>0</v>
      </c>
      <c r="G309" s="110">
        <f t="shared" si="8"/>
        <v>1.7803446260662432E-12</v>
      </c>
      <c r="H309" s="3"/>
      <c r="I309" s="98">
        <v>304</v>
      </c>
      <c r="J309" s="99">
        <f>'5 - Ajuste Fiscal'!G309*34%</f>
        <v>6.0531717286252276E-13</v>
      </c>
      <c r="K309" s="111" t="str">
        <f t="shared" si="9"/>
        <v>Ativo</v>
      </c>
      <c r="L309" s="19"/>
    </row>
    <row r="310" spans="2:12" x14ac:dyDescent="0.25">
      <c r="B310" s="19"/>
      <c r="C310" s="98">
        <v>305</v>
      </c>
      <c r="D310" s="105">
        <f>'4 - Contabilização'!D315</f>
        <v>1.7875979704503903E-12</v>
      </c>
      <c r="E310" s="105">
        <f>+'4 - Contabilização'!G315</f>
        <v>0</v>
      </c>
      <c r="F310" s="105">
        <f>-'4 - Contabilização'!J315</f>
        <v>0</v>
      </c>
      <c r="G310" s="110">
        <f t="shared" si="8"/>
        <v>1.7875979704503903E-12</v>
      </c>
      <c r="H310" s="3"/>
      <c r="I310" s="98">
        <v>305</v>
      </c>
      <c r="J310" s="99">
        <f>'5 - Ajuste Fiscal'!G310*34%</f>
        <v>6.0778330995313276E-13</v>
      </c>
      <c r="K310" s="111" t="str">
        <f t="shared" si="9"/>
        <v>Ativo</v>
      </c>
      <c r="L310" s="19"/>
    </row>
    <row r="311" spans="2:12" x14ac:dyDescent="0.25">
      <c r="B311" s="19"/>
      <c r="C311" s="98">
        <v>306</v>
      </c>
      <c r="D311" s="105">
        <f>'4 - Contabilização'!D316</f>
        <v>1.7948808658574037E-12</v>
      </c>
      <c r="E311" s="105">
        <f>+'4 - Contabilização'!G316</f>
        <v>0</v>
      </c>
      <c r="F311" s="105">
        <f>-'4 - Contabilização'!J316</f>
        <v>0</v>
      </c>
      <c r="G311" s="110">
        <f t="shared" si="8"/>
        <v>1.7948808658574037E-12</v>
      </c>
      <c r="H311" s="3"/>
      <c r="I311" s="98">
        <v>306</v>
      </c>
      <c r="J311" s="99">
        <f>'5 - Ajuste Fiscal'!G311*34%</f>
        <v>6.1025949439151732E-13</v>
      </c>
      <c r="K311" s="111" t="str">
        <f t="shared" si="9"/>
        <v>Ativo</v>
      </c>
      <c r="L311" s="19"/>
    </row>
    <row r="312" spans="2:12" x14ac:dyDescent="0.25">
      <c r="B312" s="19"/>
      <c r="C312" s="98">
        <v>307</v>
      </c>
      <c r="D312" s="105">
        <f>'4 - Contabilização'!D317</f>
        <v>1.8021934326818086E-12</v>
      </c>
      <c r="E312" s="105">
        <f>+'4 - Contabilização'!G317</f>
        <v>0</v>
      </c>
      <c r="F312" s="105">
        <f>-'4 - Contabilização'!J317</f>
        <v>0</v>
      </c>
      <c r="G312" s="110">
        <f t="shared" si="8"/>
        <v>1.8021934326818086E-12</v>
      </c>
      <c r="H312" s="3"/>
      <c r="I312" s="98">
        <v>307</v>
      </c>
      <c r="J312" s="99">
        <f>'5 - Ajuste Fiscal'!G312*34%</f>
        <v>6.1274576711181501E-13</v>
      </c>
      <c r="K312" s="111" t="str">
        <f t="shared" si="9"/>
        <v>Ativo</v>
      </c>
      <c r="L312" s="19"/>
    </row>
    <row r="313" spans="2:12" x14ac:dyDescent="0.25">
      <c r="B313" s="19"/>
      <c r="C313" s="98">
        <v>308</v>
      </c>
      <c r="D313" s="105">
        <f>'4 - Contabilização'!D318</f>
        <v>1.8095357918086323E-12</v>
      </c>
      <c r="E313" s="105">
        <f>+'4 - Contabilização'!G318</f>
        <v>0</v>
      </c>
      <c r="F313" s="105">
        <f>-'4 - Contabilização'!J318</f>
        <v>0</v>
      </c>
      <c r="G313" s="110">
        <f t="shared" si="8"/>
        <v>1.8095357918086323E-12</v>
      </c>
      <c r="H313" s="3"/>
      <c r="I313" s="98">
        <v>308</v>
      </c>
      <c r="J313" s="99">
        <f>'5 - Ajuste Fiscal'!G313*34%</f>
        <v>6.1524216921493503E-13</v>
      </c>
      <c r="K313" s="111" t="str">
        <f t="shared" si="9"/>
        <v>Ativo</v>
      </c>
      <c r="L313" s="19"/>
    </row>
    <row r="314" spans="2:12" x14ac:dyDescent="0.25">
      <c r="B314" s="19"/>
      <c r="C314" s="98">
        <v>309</v>
      </c>
      <c r="D314" s="105">
        <f>'4 - Contabilização'!D319</f>
        <v>1.8169080646154028E-12</v>
      </c>
      <c r="E314" s="105">
        <f>+'4 - Contabilização'!G319</f>
        <v>0</v>
      </c>
      <c r="F314" s="105">
        <f>-'4 - Contabilização'!J319</f>
        <v>0</v>
      </c>
      <c r="G314" s="110">
        <f t="shared" si="8"/>
        <v>1.8169080646154028E-12</v>
      </c>
      <c r="H314" s="3"/>
      <c r="I314" s="98">
        <v>309</v>
      </c>
      <c r="J314" s="99">
        <f>'5 - Ajuste Fiscal'!G314*34%</f>
        <v>6.17748741969237E-13</v>
      </c>
      <c r="K314" s="111" t="str">
        <f t="shared" si="9"/>
        <v>Ativo</v>
      </c>
      <c r="L314" s="19"/>
    </row>
    <row r="315" spans="2:12" x14ac:dyDescent="0.25">
      <c r="B315" s="19"/>
      <c r="C315" s="98">
        <v>310</v>
      </c>
      <c r="D315" s="105">
        <f>'4 - Contabilização'!D320</f>
        <v>1.8243103729741549E-12</v>
      </c>
      <c r="E315" s="105">
        <f>+'4 - Contabilização'!G320</f>
        <v>0</v>
      </c>
      <c r="F315" s="105">
        <f>-'4 - Contabilização'!J320</f>
        <v>0</v>
      </c>
      <c r="G315" s="110">
        <f t="shared" si="8"/>
        <v>1.8243103729741549E-12</v>
      </c>
      <c r="H315" s="3"/>
      <c r="I315" s="98">
        <v>310</v>
      </c>
      <c r="J315" s="99">
        <f>'5 - Ajuste Fiscal'!G315*34%</f>
        <v>6.2026552681121271E-13</v>
      </c>
      <c r="K315" s="111" t="str">
        <f t="shared" si="9"/>
        <v>Ativo</v>
      </c>
      <c r="L315" s="19"/>
    </row>
    <row r="316" spans="2:12" x14ac:dyDescent="0.25">
      <c r="B316" s="19"/>
      <c r="C316" s="98">
        <v>311</v>
      </c>
      <c r="D316" s="105">
        <f>'4 - Contabilização'!D321</f>
        <v>1.8317428392534456E-12</v>
      </c>
      <c r="E316" s="105">
        <f>+'4 - Contabilização'!G321</f>
        <v>0</v>
      </c>
      <c r="F316" s="105">
        <f>-'4 - Contabilização'!J321</f>
        <v>0</v>
      </c>
      <c r="G316" s="110">
        <f t="shared" si="8"/>
        <v>1.8317428392534456E-12</v>
      </c>
      <c r="H316" s="3"/>
      <c r="I316" s="98">
        <v>311</v>
      </c>
      <c r="J316" s="99">
        <f>'5 - Ajuste Fiscal'!G316*34%</f>
        <v>6.2279256534617155E-13</v>
      </c>
      <c r="K316" s="111" t="str">
        <f t="shared" si="9"/>
        <v>Ativo</v>
      </c>
      <c r="L316" s="19"/>
    </row>
    <row r="317" spans="2:12" x14ac:dyDescent="0.25">
      <c r="B317" s="19"/>
      <c r="C317" s="98">
        <v>312</v>
      </c>
      <c r="D317" s="105">
        <f>'4 - Contabilização'!D322</f>
        <v>1.8392055863203755E-12</v>
      </c>
      <c r="E317" s="105">
        <f>+'4 - Contabilização'!G322</f>
        <v>0</v>
      </c>
      <c r="F317" s="105">
        <f>-'4 - Contabilização'!J322</f>
        <v>0</v>
      </c>
      <c r="G317" s="110">
        <f t="shared" si="8"/>
        <v>1.8392055863203755E-12</v>
      </c>
      <c r="H317" s="3"/>
      <c r="I317" s="98">
        <v>312</v>
      </c>
      <c r="J317" s="99">
        <f>'5 - Ajuste Fiscal'!G317*34%</f>
        <v>6.2532989934892774E-13</v>
      </c>
      <c r="K317" s="111" t="str">
        <f t="shared" si="9"/>
        <v>Ativo</v>
      </c>
      <c r="L317" s="19"/>
    </row>
    <row r="318" spans="2:12" x14ac:dyDescent="0.25">
      <c r="B318" s="19"/>
      <c r="C318" s="74">
        <v>313</v>
      </c>
      <c r="D318" s="80">
        <f>'4 - Contabilização'!D323</f>
        <v>1.8466987375426223E-12</v>
      </c>
      <c r="E318" s="80">
        <f>+'4 - Contabilização'!G323</f>
        <v>0</v>
      </c>
      <c r="F318" s="80">
        <f>-'4 - Contabilização'!J323</f>
        <v>0</v>
      </c>
      <c r="G318" s="91">
        <f t="shared" si="8"/>
        <v>1.8466987375426223E-12</v>
      </c>
      <c r="H318" s="3"/>
      <c r="I318" s="74">
        <v>313</v>
      </c>
      <c r="J318" s="75">
        <f>'5 - Ajuste Fiscal'!G318*34%</f>
        <v>6.2787757076449161E-13</v>
      </c>
      <c r="K318" s="93" t="str">
        <f t="shared" si="9"/>
        <v>Ativo</v>
      </c>
      <c r="L318" s="19"/>
    </row>
    <row r="319" spans="2:12" x14ac:dyDescent="0.25">
      <c r="B319" s="19"/>
      <c r="C319" s="74">
        <v>314</v>
      </c>
      <c r="D319" s="80">
        <f>'4 - Contabilização'!D324</f>
        <v>1.8542224167904779E-12</v>
      </c>
      <c r="E319" s="80">
        <f>+'4 - Contabilização'!G324</f>
        <v>0</v>
      </c>
      <c r="F319" s="80">
        <f>-'4 - Contabilização'!J324</f>
        <v>0</v>
      </c>
      <c r="G319" s="91">
        <f t="shared" si="8"/>
        <v>1.8542224167904779E-12</v>
      </c>
      <c r="H319" s="3"/>
      <c r="I319" s="74">
        <v>314</v>
      </c>
      <c r="J319" s="75">
        <f>'5 - Ajuste Fiscal'!G319*34%</f>
        <v>6.3043562170876253E-13</v>
      </c>
      <c r="K319" s="93" t="str">
        <f t="shared" si="9"/>
        <v>Ativo</v>
      </c>
      <c r="L319" s="19"/>
    </row>
    <row r="320" spans="2:12" x14ac:dyDescent="0.25">
      <c r="B320" s="19"/>
      <c r="C320" s="74">
        <v>315</v>
      </c>
      <c r="D320" s="80">
        <f>'4 - Contabilização'!D325</f>
        <v>1.861776748438898E-12</v>
      </c>
      <c r="E320" s="80">
        <f>+'4 - Contabilização'!G325</f>
        <v>0</v>
      </c>
      <c r="F320" s="80">
        <f>-'4 - Contabilização'!J325</f>
        <v>0</v>
      </c>
      <c r="G320" s="91">
        <f t="shared" si="8"/>
        <v>1.861776748438898E-12</v>
      </c>
      <c r="H320" s="3"/>
      <c r="I320" s="74">
        <v>315</v>
      </c>
      <c r="J320" s="75">
        <f>'5 - Ajuste Fiscal'!G320*34%</f>
        <v>6.3300409446922533E-13</v>
      </c>
      <c r="K320" s="93" t="str">
        <f t="shared" si="9"/>
        <v>Ativo</v>
      </c>
      <c r="L320" s="19"/>
    </row>
    <row r="321" spans="2:12" x14ac:dyDescent="0.25">
      <c r="B321" s="19"/>
      <c r="C321" s="74">
        <v>316</v>
      </c>
      <c r="D321" s="80">
        <f>'4 - Contabilização'!D326</f>
        <v>1.8693618573695563E-12</v>
      </c>
      <c r="E321" s="80">
        <f>+'4 - Contabilização'!G326</f>
        <v>0</v>
      </c>
      <c r="F321" s="80">
        <f>-'4 - Contabilização'!J326</f>
        <v>0</v>
      </c>
      <c r="G321" s="91">
        <f t="shared" si="8"/>
        <v>1.8693618573695563E-12</v>
      </c>
      <c r="H321" s="3"/>
      <c r="I321" s="74">
        <v>316</v>
      </c>
      <c r="J321" s="75">
        <f>'5 - Ajuste Fiscal'!G321*34%</f>
        <v>6.3558303150564923E-13</v>
      </c>
      <c r="K321" s="93" t="str">
        <f t="shared" si="9"/>
        <v>Ativo</v>
      </c>
      <c r="L321" s="19"/>
    </row>
    <row r="322" spans="2:12" x14ac:dyDescent="0.25">
      <c r="B322" s="19"/>
      <c r="C322" s="74">
        <v>317</v>
      </c>
      <c r="D322" s="80">
        <f>'4 - Contabilização'!D327</f>
        <v>1.8769778689729108E-12</v>
      </c>
      <c r="E322" s="80">
        <f>+'4 - Contabilização'!G327</f>
        <v>0</v>
      </c>
      <c r="F322" s="80">
        <f>-'4 - Contabilização'!J327</f>
        <v>0</v>
      </c>
      <c r="G322" s="91">
        <f t="shared" si="8"/>
        <v>1.8769778689729108E-12</v>
      </c>
      <c r="H322" s="3"/>
      <c r="I322" s="74">
        <v>317</v>
      </c>
      <c r="J322" s="75">
        <f>'5 - Ajuste Fiscal'!G322*34%</f>
        <v>6.3817247545078972E-13</v>
      </c>
      <c r="K322" s="93" t="str">
        <f t="shared" si="9"/>
        <v>Ativo</v>
      </c>
      <c r="L322" s="19"/>
    </row>
    <row r="323" spans="2:12" x14ac:dyDescent="0.25">
      <c r="B323" s="19"/>
      <c r="C323" s="74">
        <v>318</v>
      </c>
      <c r="D323" s="80">
        <f>'4 - Contabilização'!D328</f>
        <v>1.8846249091502749E-12</v>
      </c>
      <c r="E323" s="80">
        <f>+'4 - Contabilização'!G328</f>
        <v>0</v>
      </c>
      <c r="F323" s="80">
        <f>-'4 - Contabilização'!J328</f>
        <v>0</v>
      </c>
      <c r="G323" s="91">
        <f t="shared" si="8"/>
        <v>1.8846249091502749E-12</v>
      </c>
      <c r="H323" s="3"/>
      <c r="I323" s="74">
        <v>318</v>
      </c>
      <c r="J323" s="75">
        <f>'5 - Ajuste Fiscal'!G323*34%</f>
        <v>6.4077246911109354E-13</v>
      </c>
      <c r="K323" s="93" t="str">
        <f t="shared" si="9"/>
        <v>Ativo</v>
      </c>
      <c r="L323" s="19"/>
    </row>
    <row r="324" spans="2:12" x14ac:dyDescent="0.25">
      <c r="B324" s="19"/>
      <c r="C324" s="74">
        <v>319</v>
      </c>
      <c r="D324" s="80">
        <f>'4 - Contabilização'!D329</f>
        <v>1.8923031043159002E-12</v>
      </c>
      <c r="E324" s="80">
        <f>+'4 - Contabilização'!G329</f>
        <v>0</v>
      </c>
      <c r="F324" s="80">
        <f>-'4 - Contabilização'!J329</f>
        <v>0</v>
      </c>
      <c r="G324" s="91">
        <f t="shared" si="8"/>
        <v>1.8923031043159002E-12</v>
      </c>
      <c r="H324" s="3"/>
      <c r="I324" s="74">
        <v>319</v>
      </c>
      <c r="J324" s="75">
        <f>'5 - Ajuste Fiscal'!G324*34%</f>
        <v>6.4338305546740614E-13</v>
      </c>
      <c r="K324" s="93" t="str">
        <f t="shared" si="9"/>
        <v>Ativo</v>
      </c>
      <c r="L324" s="19"/>
    </row>
    <row r="325" spans="2:12" x14ac:dyDescent="0.25">
      <c r="B325" s="19"/>
      <c r="C325" s="74">
        <v>320</v>
      </c>
      <c r="D325" s="80">
        <f>'4 - Contabilização'!D330</f>
        <v>1.9000125813990652E-12</v>
      </c>
      <c r="E325" s="80">
        <f>+'4 - Contabilização'!G330</f>
        <v>0</v>
      </c>
      <c r="F325" s="80">
        <f>-'4 - Contabilização'!J330</f>
        <v>0</v>
      </c>
      <c r="G325" s="91">
        <f t="shared" si="8"/>
        <v>1.9000125813990652E-12</v>
      </c>
      <c r="H325" s="3"/>
      <c r="I325" s="74">
        <v>320</v>
      </c>
      <c r="J325" s="75">
        <f>'5 - Ajuste Fiscal'!G325*34%</f>
        <v>6.4600427767568222E-13</v>
      </c>
      <c r="K325" s="93" t="str">
        <f t="shared" si="9"/>
        <v>Ativo</v>
      </c>
      <c r="L325" s="19"/>
    </row>
    <row r="326" spans="2:12" x14ac:dyDescent="0.25">
      <c r="B326" s="19"/>
      <c r="C326" s="74">
        <v>321</v>
      </c>
      <c r="D326" s="80">
        <f>'4 - Contabilização'!D331</f>
        <v>1.9077534678461743E-12</v>
      </c>
      <c r="E326" s="80">
        <f>+'4 - Contabilização'!G331</f>
        <v>0</v>
      </c>
      <c r="F326" s="80">
        <f>-'4 - Contabilização'!J331</f>
        <v>0</v>
      </c>
      <c r="G326" s="91">
        <f t="shared" ref="G326:G335" si="10">SUM(D326:F326)</f>
        <v>1.9077534678461743E-12</v>
      </c>
      <c r="H326" s="3"/>
      <c r="I326" s="74">
        <v>321</v>
      </c>
      <c r="J326" s="75">
        <f>'5 - Ajuste Fiscal'!G326*34%</f>
        <v>6.486361790676993E-13</v>
      </c>
      <c r="K326" s="93" t="str">
        <f t="shared" ref="K326:K335" si="11">IF(J326&gt;0,"Ativo","Passivo")</f>
        <v>Ativo</v>
      </c>
      <c r="L326" s="19"/>
    </row>
    <row r="327" spans="2:12" x14ac:dyDescent="0.25">
      <c r="B327" s="19"/>
      <c r="C327" s="74">
        <v>322</v>
      </c>
      <c r="D327" s="80">
        <f>'4 - Contabilização'!D332</f>
        <v>1.9155258916228641E-12</v>
      </c>
      <c r="E327" s="80">
        <f>+'4 - Contabilização'!G332</f>
        <v>0</v>
      </c>
      <c r="F327" s="80">
        <f>-'4 - Contabilização'!J332</f>
        <v>0</v>
      </c>
      <c r="G327" s="91">
        <f t="shared" si="10"/>
        <v>1.9155258916228641E-12</v>
      </c>
      <c r="H327" s="3"/>
      <c r="I327" s="74">
        <v>322</v>
      </c>
      <c r="J327" s="75">
        <f>'5 - Ajuste Fiscal'!G327*34%</f>
        <v>6.5127880315177386E-13</v>
      </c>
      <c r="K327" s="93" t="str">
        <f t="shared" si="11"/>
        <v>Ativo</v>
      </c>
      <c r="L327" s="19"/>
    </row>
    <row r="328" spans="2:12" x14ac:dyDescent="0.25">
      <c r="B328" s="19"/>
      <c r="C328" s="74">
        <v>323</v>
      </c>
      <c r="D328" s="80">
        <f>'4 - Contabilização'!D333</f>
        <v>1.923329981216119E-12</v>
      </c>
      <c r="E328" s="80">
        <f>+'4 - Contabilização'!G333</f>
        <v>0</v>
      </c>
      <c r="F328" s="80">
        <f>-'4 - Contabilização'!J333</f>
        <v>0</v>
      </c>
      <c r="G328" s="91">
        <f t="shared" si="10"/>
        <v>1.923329981216119E-12</v>
      </c>
      <c r="H328" s="3"/>
      <c r="I328" s="74">
        <v>323</v>
      </c>
      <c r="J328" s="75">
        <f>'5 - Ajuste Fiscal'!G328*34%</f>
        <v>6.5393219361348054E-13</v>
      </c>
      <c r="K328" s="93" t="str">
        <f t="shared" si="11"/>
        <v>Ativo</v>
      </c>
      <c r="L328" s="19"/>
    </row>
    <row r="329" spans="2:12" x14ac:dyDescent="0.25">
      <c r="B329" s="19"/>
      <c r="C329" s="74">
        <v>324</v>
      </c>
      <c r="D329" s="80">
        <f>'4 - Contabilização'!D334</f>
        <v>1.9311658656363956E-12</v>
      </c>
      <c r="E329" s="80">
        <f>+'4 - Contabilização'!G334</f>
        <v>0</v>
      </c>
      <c r="F329" s="80">
        <f>-'4 - Contabilização'!J334</f>
        <v>0</v>
      </c>
      <c r="G329" s="91">
        <f t="shared" si="10"/>
        <v>1.9311658656363956E-12</v>
      </c>
      <c r="H329" s="3"/>
      <c r="I329" s="74">
        <v>324</v>
      </c>
      <c r="J329" s="75">
        <f>'5 - Ajuste Fiscal'!G329*34%</f>
        <v>6.5659639431637455E-13</v>
      </c>
      <c r="K329" s="93" t="str">
        <f t="shared" si="11"/>
        <v>Ativo</v>
      </c>
      <c r="L329" s="19"/>
    </row>
    <row r="330" spans="2:12" x14ac:dyDescent="0.25">
      <c r="B330" s="19"/>
      <c r="C330" s="98">
        <v>325</v>
      </c>
      <c r="D330" s="105">
        <f>'4 - Contabilização'!D335</f>
        <v>1.9390336744197548E-12</v>
      </c>
      <c r="E330" s="105">
        <f>+'4 - Contabilização'!G335</f>
        <v>0</v>
      </c>
      <c r="F330" s="105">
        <f>-'4 - Contabilização'!J335</f>
        <v>0</v>
      </c>
      <c r="G330" s="110">
        <f t="shared" si="10"/>
        <v>1.9390336744197548E-12</v>
      </c>
      <c r="H330" s="3"/>
      <c r="I330" s="98">
        <v>325</v>
      </c>
      <c r="J330" s="99">
        <f>'5 - Ajuste Fiscal'!G330*34%</f>
        <v>6.5927144930271664E-13</v>
      </c>
      <c r="K330" s="111" t="str">
        <f t="shared" si="11"/>
        <v>Ativo</v>
      </c>
      <c r="L330" s="19"/>
    </row>
    <row r="331" spans="2:12" x14ac:dyDescent="0.25">
      <c r="B331" s="19"/>
      <c r="C331" s="98">
        <v>326</v>
      </c>
      <c r="D331" s="105">
        <f>'4 - Contabilização'!D336</f>
        <v>1.9469335376300032E-12</v>
      </c>
      <c r="E331" s="105">
        <f>+'4 - Contabilização'!G336</f>
        <v>0</v>
      </c>
      <c r="F331" s="105">
        <f>-'4 - Contabilização'!J336</f>
        <v>0</v>
      </c>
      <c r="G331" s="110">
        <f t="shared" si="10"/>
        <v>1.9469335376300032E-12</v>
      </c>
      <c r="H331" s="3"/>
      <c r="I331" s="98">
        <v>326</v>
      </c>
      <c r="J331" s="99">
        <f>'5 - Ajuste Fiscal'!G331*34%</f>
        <v>6.6195740279420112E-13</v>
      </c>
      <c r="K331" s="111" t="str">
        <f t="shared" si="11"/>
        <v>Ativo</v>
      </c>
      <c r="L331" s="19"/>
    </row>
    <row r="332" spans="2:12" x14ac:dyDescent="0.25">
      <c r="B332" s="19"/>
      <c r="C332" s="98">
        <v>327</v>
      </c>
      <c r="D332" s="105">
        <f>'4 - Contabilização'!D337</f>
        <v>1.9548655858608443E-12</v>
      </c>
      <c r="E332" s="105">
        <f>+'4 - Contabilização'!G337</f>
        <v>0</v>
      </c>
      <c r="F332" s="105">
        <f>-'4 - Contabilização'!J337</f>
        <v>0</v>
      </c>
      <c r="G332" s="110">
        <f t="shared" si="10"/>
        <v>1.9548655858608443E-12</v>
      </c>
      <c r="H332" s="3"/>
      <c r="I332" s="98">
        <v>327</v>
      </c>
      <c r="J332" s="99">
        <f>'5 - Ajuste Fiscal'!G332*34%</f>
        <v>6.6465429919268713E-13</v>
      </c>
      <c r="K332" s="111" t="str">
        <f t="shared" si="11"/>
        <v>Ativo</v>
      </c>
      <c r="L332" s="19"/>
    </row>
    <row r="333" spans="2:12" x14ac:dyDescent="0.25">
      <c r="B333" s="19"/>
      <c r="C333" s="98">
        <v>328</v>
      </c>
      <c r="D333" s="105">
        <f>'4 - Contabilização'!D338</f>
        <v>1.9628299502380354E-12</v>
      </c>
      <c r="E333" s="105">
        <f>+'4 - Contabilização'!G338</f>
        <v>0</v>
      </c>
      <c r="F333" s="105">
        <f>-'4 - Contabilização'!J338</f>
        <v>0</v>
      </c>
      <c r="G333" s="110">
        <f t="shared" si="10"/>
        <v>1.9628299502380354E-12</v>
      </c>
      <c r="H333" s="3"/>
      <c r="I333" s="98">
        <v>328</v>
      </c>
      <c r="J333" s="99">
        <f>'5 - Ajuste Fiscal'!G333*34%</f>
        <v>6.6736218308093212E-13</v>
      </c>
      <c r="K333" s="111" t="str">
        <f t="shared" si="11"/>
        <v>Ativo</v>
      </c>
      <c r="L333" s="19"/>
    </row>
    <row r="334" spans="2:12" x14ac:dyDescent="0.25">
      <c r="B334" s="19"/>
      <c r="C334" s="98">
        <v>329</v>
      </c>
      <c r="D334" s="105">
        <f>'4 - Contabilização'!D339</f>
        <v>1.9708267624215573E-12</v>
      </c>
      <c r="E334" s="105">
        <f>+'4 - Contabilização'!G339</f>
        <v>0</v>
      </c>
      <c r="F334" s="105">
        <f>-'4 - Contabilização'!J339</f>
        <v>0</v>
      </c>
      <c r="G334" s="110">
        <f t="shared" si="10"/>
        <v>1.9708267624215573E-12</v>
      </c>
      <c r="H334" s="3"/>
      <c r="I334" s="98">
        <v>329</v>
      </c>
      <c r="J334" s="99">
        <f>'5 - Ajuste Fiscal'!G334*34%</f>
        <v>6.7008109922332955E-13</v>
      </c>
      <c r="K334" s="111" t="str">
        <f t="shared" si="11"/>
        <v>Ativo</v>
      </c>
      <c r="L334" s="19"/>
    </row>
    <row r="335" spans="2:12" ht="16.5" thickBot="1" x14ac:dyDescent="0.3">
      <c r="B335" s="19"/>
      <c r="C335" s="101">
        <v>330</v>
      </c>
      <c r="D335" s="108">
        <f>'4 - Contabilização'!D340</f>
        <v>1.9788561546077895E-12</v>
      </c>
      <c r="E335" s="108">
        <f>+'4 - Contabilização'!G340</f>
        <v>0</v>
      </c>
      <c r="F335" s="108">
        <f>-'4 - Contabilização'!J340</f>
        <v>0</v>
      </c>
      <c r="G335" s="112">
        <f t="shared" si="10"/>
        <v>1.9788561546077895E-12</v>
      </c>
      <c r="H335" s="3"/>
      <c r="I335" s="101">
        <v>330</v>
      </c>
      <c r="J335" s="102">
        <f>'5 - Ajuste Fiscal'!G335*34%</f>
        <v>6.7281109256664853E-13</v>
      </c>
      <c r="K335" s="113" t="str">
        <f t="shared" si="11"/>
        <v>Ativo</v>
      </c>
      <c r="L335" s="19"/>
    </row>
    <row r="336" spans="2:12" ht="16.5" thickBot="1" x14ac:dyDescent="0.3">
      <c r="B336" s="19"/>
      <c r="C336" s="160" t="s">
        <v>46</v>
      </c>
      <c r="D336" s="161"/>
      <c r="E336" s="162"/>
      <c r="F336" s="19"/>
      <c r="G336" s="19"/>
      <c r="H336" s="3"/>
      <c r="I336" s="19"/>
      <c r="J336" s="19"/>
      <c r="K336" s="19"/>
      <c r="L336" s="19"/>
    </row>
    <row r="337" spans="2:12" x14ac:dyDescent="0.25">
      <c r="B337" s="19"/>
      <c r="C337" s="19"/>
      <c r="D337" s="19"/>
      <c r="E337" s="19"/>
      <c r="F337" s="19"/>
      <c r="G337" s="19"/>
      <c r="H337" s="3"/>
      <c r="I337" s="19"/>
      <c r="J337" s="19"/>
      <c r="K337" s="19"/>
      <c r="L337" s="19"/>
    </row>
    <row r="338" spans="2:12" x14ac:dyDescent="0.25">
      <c r="B338" s="19"/>
      <c r="C338" s="19"/>
      <c r="D338" s="19"/>
      <c r="E338" s="19"/>
      <c r="F338" s="19"/>
      <c r="G338" s="19"/>
      <c r="H338" s="3"/>
      <c r="I338" s="19"/>
      <c r="J338" s="19"/>
      <c r="K338" s="19"/>
      <c r="L338" s="19"/>
    </row>
    <row r="339" spans="2:12" s="19" customFormat="1" x14ac:dyDescent="0.25">
      <c r="H339" s="3"/>
    </row>
    <row r="340" spans="2:12" x14ac:dyDescent="0.25"/>
    <row r="341" spans="2:12" x14ac:dyDescent="0.25"/>
    <row r="342" spans="2:12" x14ac:dyDescent="0.25"/>
  </sheetData>
  <mergeCells count="4">
    <mergeCell ref="C4:G4"/>
    <mergeCell ref="I4:K4"/>
    <mergeCell ref="C336:E336"/>
    <mergeCell ref="C3:E3"/>
  </mergeCells>
  <hyperlinks>
    <hyperlink ref="C336:D336" location="'0 - Informações do Contrato'!A1" display="VOLTAR para: 0 - Informações do Contrato"/>
    <hyperlink ref="C3:D3" location="'0 - Informações do Contrato'!A1" display="VOLTAR para: 0 - Informações do Contrato"/>
  </hyperlinks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0 - Informações do Contrato</vt:lpstr>
      <vt:lpstr>1 - Informações Básicas</vt:lpstr>
      <vt:lpstr>2 - Dados Financeiros</vt:lpstr>
      <vt:lpstr>3 - Tabela Price</vt:lpstr>
      <vt:lpstr>4 - Contabilização</vt:lpstr>
      <vt:lpstr>5 - Ajuste Fiscal</vt:lpstr>
      <vt:lpstr>'0 - Informações do Contrato'!Area_de_impressao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Murillo José Torelli Pinto</dc:creator>
  <cp:lastModifiedBy>Tais Evelin dos Santos</cp:lastModifiedBy>
  <cp:lastPrinted>2019-11-06T18:42:02Z</cp:lastPrinted>
  <dcterms:created xsi:type="dcterms:W3CDTF">2019-11-04T17:37:21Z</dcterms:created>
  <dcterms:modified xsi:type="dcterms:W3CDTF">2019-12-17T19:57:59Z</dcterms:modified>
</cp:coreProperties>
</file>